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1520" windowHeight="4860" tabRatio="679" activeTab="0"/>
  </bookViews>
  <sheets>
    <sheet name="Teilnehmer" sheetId="1" r:id="rId1"/>
    <sheet name="Jan." sheetId="2" r:id="rId2"/>
    <sheet name="Feb." sheetId="3" r:id="rId3"/>
    <sheet name="Mrz." sheetId="4" r:id="rId4"/>
    <sheet name="Apr." sheetId="5" r:id="rId5"/>
    <sheet name="Mai" sheetId="6" r:id="rId6"/>
    <sheet name="Juni" sheetId="7" r:id="rId7"/>
    <sheet name="Juli" sheetId="8" r:id="rId8"/>
    <sheet name="Aug." sheetId="9" r:id="rId9"/>
    <sheet name="Sep." sheetId="10" r:id="rId10"/>
    <sheet name="Okt." sheetId="11" r:id="rId11"/>
    <sheet name="Nov." sheetId="12" r:id="rId12"/>
    <sheet name="Dez." sheetId="13" r:id="rId13"/>
  </sheets>
  <definedNames>
    <definedName name="_xlfn.SINGLE" hidden="1">#NAME?</definedName>
    <definedName name="_xlnm.Print_Area" localSheetId="4">'Apr.'!$B$1:$Y$10</definedName>
    <definedName name="_xlnm.Print_Area" localSheetId="8">'Aug.'!$B$1:$Y$6</definedName>
    <definedName name="_xlnm.Print_Area" localSheetId="12">'Dez.'!$B$1:$Y$10</definedName>
    <definedName name="_xlnm.Print_Area" localSheetId="2">'Feb.'!$B$1:$AG$18</definedName>
    <definedName name="_xlnm.Print_Area" localSheetId="1">'Jan.'!$B$1:$AE$16</definedName>
    <definedName name="_xlnm.Print_Area" localSheetId="7">'Juli'!$B$1:$X$9</definedName>
    <definedName name="_xlnm.Print_Area" localSheetId="6">'Juni'!$B$1:$Y$10</definedName>
    <definedName name="_xlnm.Print_Area" localSheetId="5">'Mai'!$B$1:$AA$12</definedName>
    <definedName name="_xlnm.Print_Area" localSheetId="3">'Mrz.'!$B$1:$Y$10</definedName>
    <definedName name="_xlnm.Print_Area" localSheetId="11">'Nov.'!$B$1:$AC$14</definedName>
    <definedName name="_xlnm.Print_Area" localSheetId="10">'Okt.'!$B$1:$W$8</definedName>
    <definedName name="_xlnm.Print_Area" localSheetId="9">'Sep.'!$B$1:$Y$6</definedName>
    <definedName name="_xlnm.Print_Area" localSheetId="0">'Teilnehmer'!$A$1:$H$34</definedName>
  </definedNames>
  <calcPr fullCalcOnLoad="1"/>
</workbook>
</file>

<file path=xl/sharedStrings.xml><?xml version="1.0" encoding="utf-8"?>
<sst xmlns="http://schemas.openxmlformats.org/spreadsheetml/2006/main" count="802" uniqueCount="114">
  <si>
    <t>x</t>
  </si>
  <si>
    <t>Verein</t>
  </si>
  <si>
    <t>Platz</t>
  </si>
  <si>
    <t>Pkt.</t>
  </si>
  <si>
    <t>GP</t>
  </si>
  <si>
    <t>-</t>
  </si>
  <si>
    <t>T</t>
  </si>
  <si>
    <t>ChWe</t>
  </si>
  <si>
    <t>Name</t>
  </si>
  <si>
    <t>SoBerg</t>
  </si>
  <si>
    <t>Bertram, Ingo</t>
  </si>
  <si>
    <t>Lux, Jürgen</t>
  </si>
  <si>
    <t>X</t>
  </si>
  <si>
    <t>SELO</t>
  </si>
  <si>
    <t>reale Punkte</t>
  </si>
  <si>
    <t>Partien</t>
  </si>
  <si>
    <t>Turnier-Punkte</t>
  </si>
  <si>
    <t>gekappte Gegner-Avg-SELO</t>
  </si>
  <si>
    <t>SELO-Listen-Output</t>
  </si>
  <si>
    <t>Arndt, Uwe</t>
  </si>
  <si>
    <t>Pröschild, Matthias</t>
  </si>
  <si>
    <t>Vollmar, Torsten</t>
  </si>
  <si>
    <t>Vollmar, Timo</t>
  </si>
  <si>
    <t>Schräpel, Manfred</t>
  </si>
  <si>
    <t>Neldner, Jan</t>
  </si>
  <si>
    <t>Manske, Henry</t>
  </si>
  <si>
    <t>Niese, Holger</t>
  </si>
  <si>
    <t>Friedrich, Robert</t>
  </si>
  <si>
    <t>Eberlein, Johann</t>
  </si>
  <si>
    <t>6.50</t>
  </si>
  <si>
    <t>2.50</t>
  </si>
  <si>
    <t>Zugz</t>
  </si>
  <si>
    <t>Marotzke, Jörg</t>
  </si>
  <si>
    <t>Schliebener, Stephan</t>
  </si>
  <si>
    <t>FM Dauth, Benjamin (TV)</t>
  </si>
  <si>
    <t>Kunz, André</t>
  </si>
  <si>
    <t>Schmidt, Fabian</t>
  </si>
  <si>
    <t>KöSW</t>
  </si>
  <si>
    <t>Nguyen, Phuc Nhat</t>
  </si>
  <si>
    <t>Munke, Andreas</t>
  </si>
  <si>
    <t>Empo</t>
  </si>
  <si>
    <t>FM Dauth, Benjamin</t>
  </si>
  <si>
    <t>Klotzek, Sebastian</t>
  </si>
  <si>
    <t>15.50</t>
  </si>
  <si>
    <t>15.75</t>
  </si>
  <si>
    <t>14.00</t>
  </si>
  <si>
    <t>10.25</t>
  </si>
  <si>
    <t>8.00</t>
  </si>
  <si>
    <t>9.00</t>
  </si>
  <si>
    <t>5.50</t>
  </si>
  <si>
    <t>6.00</t>
  </si>
  <si>
    <t>4.50</t>
  </si>
  <si>
    <t>3.50</t>
  </si>
  <si>
    <t>3.00</t>
  </si>
  <si>
    <t>Kroll-Peters, Olaf, Dr.</t>
  </si>
  <si>
    <t>Stein, Theodor</t>
  </si>
  <si>
    <t>Greßmann, Moritz</t>
  </si>
  <si>
    <t>Henke, Georg</t>
  </si>
  <si>
    <t>Stein, Daniel</t>
  </si>
  <si>
    <t>Albrecht, Arthur</t>
  </si>
  <si>
    <t>20.75</t>
  </si>
  <si>
    <t>16.50</t>
  </si>
  <si>
    <t>12.00</t>
  </si>
  <si>
    <t>10.50</t>
  </si>
  <si>
    <t>9.75</t>
  </si>
  <si>
    <t>9.50</t>
  </si>
  <si>
    <t>7.50</t>
  </si>
  <si>
    <t>5.00</t>
  </si>
  <si>
    <t>4.25</t>
  </si>
  <si>
    <t>2.00</t>
  </si>
  <si>
    <t>1.00</t>
  </si>
  <si>
    <t>Götze, Frank</t>
  </si>
  <si>
    <t>Beyer, Holger</t>
  </si>
  <si>
    <t>Schewe, Bernhard</t>
  </si>
  <si>
    <t>18.75</t>
  </si>
  <si>
    <t>15.25</t>
  </si>
  <si>
    <t>10.00</t>
  </si>
  <si>
    <t>7.75</t>
  </si>
  <si>
    <t>3.25</t>
  </si>
  <si>
    <t>4.75</t>
  </si>
  <si>
    <t>2.25</t>
  </si>
  <si>
    <t>20.25</t>
  </si>
  <si>
    <t>13.75</t>
  </si>
  <si>
    <t>11.50</t>
  </si>
  <si>
    <t>5.75</t>
  </si>
  <si>
    <t>0.75</t>
  </si>
  <si>
    <t>2.75</t>
  </si>
  <si>
    <t>spielfrei</t>
  </si>
  <si>
    <t>0.00</t>
  </si>
  <si>
    <t>12.50</t>
  </si>
  <si>
    <t>8.50</t>
  </si>
  <si>
    <t>5.25</t>
  </si>
  <si>
    <t>Donath, Johann</t>
  </si>
  <si>
    <t>16.00</t>
  </si>
  <si>
    <t>13.00</t>
  </si>
  <si>
    <t>11.75</t>
  </si>
  <si>
    <t>11.25</t>
  </si>
  <si>
    <t>6.75</t>
  </si>
  <si>
    <t>0.50</t>
  </si>
  <si>
    <t>8.75</t>
  </si>
  <si>
    <t>1.75</t>
  </si>
  <si>
    <t>Stichkampf</t>
  </si>
  <si>
    <t>Neldner-Arndt</t>
  </si>
  <si>
    <t>½:½</t>
  </si>
  <si>
    <t>7.00</t>
  </si>
  <si>
    <t>8.25</t>
  </si>
  <si>
    <t>Bauer, Marcel</t>
  </si>
  <si>
    <t>Quach, Tuan</t>
  </si>
  <si>
    <t>o.V.</t>
  </si>
  <si>
    <t>15.00</t>
  </si>
  <si>
    <t>9.25</t>
  </si>
  <si>
    <t>1.50</t>
  </si>
  <si>
    <t>21.00</t>
  </si>
  <si>
    <t>13.25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</si>
</sst>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\½"/>
    <numFmt numFmtId="167" formatCode="\+"/>
    <numFmt numFmtId="168" formatCode="\-"/>
    <numFmt numFmtId="169" formatCode="0.0000"/>
    <numFmt numFmtId="170" formatCode="[$-407]dddd\,\ d\.\ mmmm\ yyyy"/>
    <numFmt numFmtId="171" formatCode="0.0"/>
    <numFmt numFmtId="172" formatCode="\="/>
  </numFmts>
  <fonts count="44">
    <font>
      <sz val="10"/>
      <name val="Arial"/>
      <family val="0"/>
    </font>
    <font>
      <sz val="12"/>
      <name val="Tahoma"/>
      <family val="2"/>
    </font>
    <font>
      <b/>
      <u val="single"/>
      <sz val="12"/>
      <color indexed="62"/>
      <name val="Tahoma"/>
      <family val="2"/>
    </font>
    <font>
      <u val="doubleAccounting"/>
      <sz val="12"/>
      <name val="Tahoma"/>
      <family val="2"/>
    </font>
    <font>
      <u val="single"/>
      <sz val="12"/>
      <color indexed="62"/>
      <name val="Tahoma"/>
      <family val="2"/>
    </font>
    <font>
      <sz val="12"/>
      <color indexed="62"/>
      <name val="Tahoma"/>
      <family val="2"/>
    </font>
    <font>
      <sz val="10"/>
      <name val="Tahoma"/>
      <family val="2"/>
    </font>
    <font>
      <b/>
      <u val="single"/>
      <sz val="10"/>
      <color indexed="62"/>
      <name val="Tahoma"/>
      <family val="2"/>
    </font>
    <font>
      <b/>
      <sz val="10"/>
      <name val="Times New Roman"/>
      <family val="1"/>
    </font>
    <font>
      <u val="single"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49" fontId="1" fillId="35" borderId="0" xfId="0" applyNumberFormat="1" applyFont="1" applyFill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166" fontId="1" fillId="0" borderId="12" xfId="0" applyNumberFormat="1" applyFont="1" applyFill="1" applyBorder="1" applyAlignment="1">
      <alignment horizontal="center" vertical="center"/>
    </xf>
    <xf numFmtId="166" fontId="1" fillId="0" borderId="13" xfId="0" applyNumberFormat="1" applyFont="1" applyFill="1" applyBorder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166" fontId="1" fillId="36" borderId="0" xfId="0" applyNumberFormat="1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166" fontId="1" fillId="0" borderId="14" xfId="0" applyNumberFormat="1" applyFont="1" applyFill="1" applyBorder="1" applyAlignment="1">
      <alignment horizontal="center" vertical="center"/>
    </xf>
    <xf numFmtId="166" fontId="1" fillId="0" borderId="15" xfId="0" applyNumberFormat="1" applyFont="1" applyFill="1" applyBorder="1" applyAlignment="1">
      <alignment horizontal="center" vertical="center"/>
    </xf>
    <xf numFmtId="167" fontId="1" fillId="0" borderId="14" xfId="0" applyNumberFormat="1" applyFont="1" applyFill="1" applyBorder="1" applyAlignment="1">
      <alignment horizontal="center" vertical="center"/>
    </xf>
    <xf numFmtId="168" fontId="1" fillId="0" borderId="15" xfId="0" applyNumberFormat="1" applyFont="1" applyFill="1" applyBorder="1" applyAlignment="1">
      <alignment horizontal="center" vertical="center"/>
    </xf>
    <xf numFmtId="49" fontId="1" fillId="36" borderId="0" xfId="0" applyNumberFormat="1" applyFont="1" applyFill="1" applyAlignment="1">
      <alignment horizontal="center" vertical="center"/>
    </xf>
    <xf numFmtId="171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49" fontId="1" fillId="35" borderId="0" xfId="0" applyNumberFormat="1" applyFont="1" applyFill="1" applyAlignment="1">
      <alignment vertical="center"/>
    </xf>
    <xf numFmtId="167" fontId="1" fillId="0" borderId="14" xfId="0" applyNumberFormat="1" applyFont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166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66" fontId="1" fillId="0" borderId="23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6" fontId="1" fillId="0" borderId="14" xfId="0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4" fontId="7" fillId="0" borderId="28" xfId="0" applyNumberFormat="1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29" xfId="0" applyFont="1" applyBorder="1" applyAlignment="1">
      <alignment horizontal="centerContinuous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34"/>
  <sheetViews>
    <sheetView tabSelected="1" zoomScaleSheetLayoutView="100" zoomScalePageLayoutView="0" workbookViewId="0" topLeftCell="A1">
      <pane ySplit="2" topLeftCell="A3" activePane="bottomLeft" state="frozen"/>
      <selection pane="topLeft" activeCell="A2" sqref="A2"/>
      <selection pane="bottomLeft" activeCell="A3" sqref="A3"/>
    </sheetView>
  </sheetViews>
  <sheetFormatPr defaultColWidth="11.421875" defaultRowHeight="18" customHeight="1"/>
  <cols>
    <col min="1" max="1" width="3.8515625" style="1" bestFit="1" customWidth="1"/>
    <col min="2" max="2" width="7.28125" style="1" bestFit="1" customWidth="1"/>
    <col min="3" max="3" width="27.421875" style="1" bestFit="1" customWidth="1"/>
    <col min="4" max="4" width="8.8515625" style="1" bestFit="1" customWidth="1"/>
    <col min="5" max="5" width="7.140625" style="1" bestFit="1" customWidth="1"/>
    <col min="6" max="6" width="2.28125" style="1" bestFit="1" customWidth="1"/>
    <col min="7" max="8" width="5.140625" style="1" bestFit="1" customWidth="1"/>
    <col min="9" max="16384" width="11.421875" style="1" customWidth="1"/>
  </cols>
  <sheetData>
    <row r="1" spans="1:8" ht="18" customHeight="1">
      <c r="A1" s="9"/>
      <c r="B1" s="9"/>
      <c r="C1" s="9"/>
      <c r="D1" s="9"/>
      <c r="E1" s="77">
        <v>44183</v>
      </c>
      <c r="F1" s="78"/>
      <c r="G1" s="79"/>
      <c r="H1" s="9"/>
    </row>
    <row r="2" spans="1:8" ht="15">
      <c r="A2" s="24" t="s">
        <v>12</v>
      </c>
      <c r="B2" s="80" t="s">
        <v>2</v>
      </c>
      <c r="C2" s="80" t="s">
        <v>8</v>
      </c>
      <c r="D2" s="81" t="s">
        <v>1</v>
      </c>
      <c r="E2" s="82" t="s">
        <v>13</v>
      </c>
      <c r="F2" s="83" t="s">
        <v>5</v>
      </c>
      <c r="G2" s="84" t="s">
        <v>6</v>
      </c>
      <c r="H2" s="82" t="s">
        <v>4</v>
      </c>
    </row>
    <row r="3" spans="1:8" ht="18" customHeight="1">
      <c r="A3" s="25"/>
      <c r="B3" s="1">
        <v>1</v>
      </c>
      <c r="C3" s="1" t="s">
        <v>24</v>
      </c>
      <c r="D3" s="10" t="s">
        <v>7</v>
      </c>
      <c r="E3" s="85">
        <v>1994</v>
      </c>
      <c r="F3" s="3" t="s">
        <v>5</v>
      </c>
      <c r="G3" s="86">
        <v>82</v>
      </c>
      <c r="H3" s="1">
        <v>208</v>
      </c>
    </row>
    <row r="4" spans="1:8" ht="18" customHeight="1">
      <c r="A4" s="25"/>
      <c r="B4" s="1">
        <v>2</v>
      </c>
      <c r="C4" s="1" t="s">
        <v>19</v>
      </c>
      <c r="D4" s="10" t="s">
        <v>7</v>
      </c>
      <c r="E4" s="85">
        <v>1898</v>
      </c>
      <c r="F4" s="3" t="s">
        <v>5</v>
      </c>
      <c r="G4" s="86">
        <v>94</v>
      </c>
      <c r="H4" s="1">
        <v>180</v>
      </c>
    </row>
    <row r="5" spans="1:8" ht="18" customHeight="1">
      <c r="A5" s="25"/>
      <c r="B5" s="1">
        <v>3</v>
      </c>
      <c r="C5" s="1" t="s">
        <v>26</v>
      </c>
      <c r="D5" s="10" t="s">
        <v>7</v>
      </c>
      <c r="E5" s="85">
        <v>1967</v>
      </c>
      <c r="F5" s="3" t="s">
        <v>5</v>
      </c>
      <c r="G5" s="86">
        <v>96</v>
      </c>
      <c r="H5" s="1">
        <v>174</v>
      </c>
    </row>
    <row r="6" spans="1:8" ht="18" customHeight="1">
      <c r="A6" s="25"/>
      <c r="B6" s="1">
        <v>4</v>
      </c>
      <c r="C6" s="1" t="s">
        <v>73</v>
      </c>
      <c r="D6" s="10" t="s">
        <v>40</v>
      </c>
      <c r="E6" s="85">
        <v>1867</v>
      </c>
      <c r="F6" s="3" t="s">
        <v>5</v>
      </c>
      <c r="G6" s="86">
        <v>49</v>
      </c>
      <c r="H6" s="1">
        <v>157</v>
      </c>
    </row>
    <row r="7" spans="1:8" ht="18" customHeight="1">
      <c r="A7" s="25"/>
      <c r="B7" s="1">
        <v>5</v>
      </c>
      <c r="C7" s="1" t="s">
        <v>34</v>
      </c>
      <c r="D7" s="10" t="s">
        <v>7</v>
      </c>
      <c r="E7" s="85">
        <v>2172</v>
      </c>
      <c r="F7" s="3" t="s">
        <v>5</v>
      </c>
      <c r="G7" s="86">
        <v>48</v>
      </c>
      <c r="H7" s="1">
        <v>156</v>
      </c>
    </row>
    <row r="8" spans="1:8" s="11" customFormat="1" ht="18" customHeight="1">
      <c r="A8" s="24"/>
      <c r="B8" s="1">
        <v>6</v>
      </c>
      <c r="C8" s="1" t="s">
        <v>10</v>
      </c>
      <c r="D8" s="10" t="s">
        <v>7</v>
      </c>
      <c r="E8" s="85">
        <v>1797</v>
      </c>
      <c r="F8" s="3" t="s">
        <v>5</v>
      </c>
      <c r="G8" s="86">
        <v>53</v>
      </c>
      <c r="H8" s="1">
        <v>122</v>
      </c>
    </row>
    <row r="9" spans="1:8" ht="18" customHeight="1">
      <c r="A9" s="24"/>
      <c r="B9" s="1">
        <v>7</v>
      </c>
      <c r="C9" s="1" t="s">
        <v>21</v>
      </c>
      <c r="D9" s="10" t="s">
        <v>7</v>
      </c>
      <c r="E9" s="85">
        <v>1559</v>
      </c>
      <c r="F9" s="3" t="s">
        <v>5</v>
      </c>
      <c r="G9" s="86">
        <v>36</v>
      </c>
      <c r="H9" s="1">
        <v>119</v>
      </c>
    </row>
    <row r="10" spans="1:8" ht="18" customHeight="1">
      <c r="A10" s="25"/>
      <c r="B10" s="1">
        <v>8</v>
      </c>
      <c r="C10" s="1" t="s">
        <v>20</v>
      </c>
      <c r="D10" s="10" t="s">
        <v>7</v>
      </c>
      <c r="E10" s="85">
        <v>1828</v>
      </c>
      <c r="F10" s="3" t="s">
        <v>5</v>
      </c>
      <c r="G10" s="86">
        <v>57</v>
      </c>
      <c r="H10" s="1">
        <v>113</v>
      </c>
    </row>
    <row r="11" spans="1:8" ht="18" customHeight="1">
      <c r="A11" s="24"/>
      <c r="B11" s="1">
        <v>9</v>
      </c>
      <c r="C11" s="1" t="s">
        <v>22</v>
      </c>
      <c r="D11" s="10" t="s">
        <v>7</v>
      </c>
      <c r="E11" s="85">
        <v>1467</v>
      </c>
      <c r="F11" s="3" t="s">
        <v>5</v>
      </c>
      <c r="G11" s="86">
        <v>33</v>
      </c>
      <c r="H11" s="1">
        <v>108</v>
      </c>
    </row>
    <row r="12" spans="1:8" ht="18" customHeight="1">
      <c r="A12" s="24"/>
      <c r="B12" s="1">
        <v>10</v>
      </c>
      <c r="C12" s="1" t="s">
        <v>72</v>
      </c>
      <c r="D12" s="10" t="s">
        <v>7</v>
      </c>
      <c r="E12" s="85">
        <v>1724</v>
      </c>
      <c r="F12" s="3" t="s">
        <v>5</v>
      </c>
      <c r="G12" s="86">
        <v>4</v>
      </c>
      <c r="H12" s="1">
        <v>82</v>
      </c>
    </row>
    <row r="13" spans="1:8" ht="18" customHeight="1">
      <c r="A13" s="25"/>
      <c r="B13" s="1">
        <v>11</v>
      </c>
      <c r="C13" s="1" t="s">
        <v>71</v>
      </c>
      <c r="D13" s="10" t="s">
        <v>7</v>
      </c>
      <c r="E13" s="85">
        <v>1866</v>
      </c>
      <c r="F13" s="3" t="s">
        <v>5</v>
      </c>
      <c r="G13" s="86">
        <v>53</v>
      </c>
      <c r="H13" s="1">
        <v>64</v>
      </c>
    </row>
    <row r="14" spans="1:8" ht="18" customHeight="1">
      <c r="A14" s="25"/>
      <c r="B14" s="1">
        <v>12</v>
      </c>
      <c r="C14" s="1" t="s">
        <v>92</v>
      </c>
      <c r="D14" s="10" t="s">
        <v>7</v>
      </c>
      <c r="E14" s="85">
        <v>1844</v>
      </c>
      <c r="F14" s="3" t="s">
        <v>5</v>
      </c>
      <c r="G14" s="86">
        <v>5</v>
      </c>
      <c r="H14" s="1">
        <v>55</v>
      </c>
    </row>
    <row r="15" spans="1:8" ht="18" customHeight="1">
      <c r="A15" s="25"/>
      <c r="B15" s="1">
        <v>13</v>
      </c>
      <c r="C15" s="1" t="s">
        <v>35</v>
      </c>
      <c r="D15" s="10" t="s">
        <v>7</v>
      </c>
      <c r="E15" s="85">
        <v>2011</v>
      </c>
      <c r="F15" s="3" t="s">
        <v>5</v>
      </c>
      <c r="G15" s="86">
        <v>55</v>
      </c>
      <c r="H15" s="1">
        <v>49</v>
      </c>
    </row>
    <row r="16" spans="1:8" ht="18" customHeight="1">
      <c r="A16" s="25"/>
      <c r="B16" s="1">
        <v>14</v>
      </c>
      <c r="C16" s="1" t="s">
        <v>33</v>
      </c>
      <c r="D16" s="10" t="s">
        <v>7</v>
      </c>
      <c r="E16" s="85">
        <v>2023</v>
      </c>
      <c r="F16" s="3" t="s">
        <v>5</v>
      </c>
      <c r="G16" s="86">
        <v>22</v>
      </c>
      <c r="H16" s="1">
        <v>35</v>
      </c>
    </row>
    <row r="17" spans="1:8" ht="18" customHeight="1">
      <c r="A17" s="24"/>
      <c r="B17" s="1">
        <v>15</v>
      </c>
      <c r="C17" s="1" t="s">
        <v>11</v>
      </c>
      <c r="D17" s="10" t="s">
        <v>7</v>
      </c>
      <c r="E17" s="85">
        <v>1356</v>
      </c>
      <c r="F17" s="3" t="s">
        <v>5</v>
      </c>
      <c r="G17" s="86">
        <v>29</v>
      </c>
      <c r="H17" s="1">
        <v>28</v>
      </c>
    </row>
    <row r="18" spans="1:8" ht="18" customHeight="1">
      <c r="A18" s="25"/>
      <c r="B18" s="1">
        <v>16</v>
      </c>
      <c r="C18" s="1" t="s">
        <v>56</v>
      </c>
      <c r="D18" s="10" t="s">
        <v>7</v>
      </c>
      <c r="E18" s="85">
        <v>2026</v>
      </c>
      <c r="F18" s="3" t="s">
        <v>5</v>
      </c>
      <c r="G18" s="86">
        <v>6</v>
      </c>
      <c r="H18" s="1">
        <v>26</v>
      </c>
    </row>
    <row r="19" spans="1:8" ht="18" customHeight="1">
      <c r="A19" s="25"/>
      <c r="B19" s="1">
        <v>17</v>
      </c>
      <c r="C19" s="1" t="s">
        <v>57</v>
      </c>
      <c r="D19" s="10" t="s">
        <v>7</v>
      </c>
      <c r="E19" s="85">
        <v>1422</v>
      </c>
      <c r="F19" s="3" t="s">
        <v>5</v>
      </c>
      <c r="G19" s="86">
        <v>3</v>
      </c>
      <c r="H19" s="1">
        <v>21</v>
      </c>
    </row>
    <row r="20" spans="1:8" ht="18" customHeight="1">
      <c r="A20" s="25"/>
      <c r="B20" s="1">
        <v>18</v>
      </c>
      <c r="C20" s="1" t="s">
        <v>36</v>
      </c>
      <c r="D20" s="10" t="s">
        <v>37</v>
      </c>
      <c r="E20" s="85">
        <v>1913</v>
      </c>
      <c r="F20" s="3" t="s">
        <v>5</v>
      </c>
      <c r="G20" s="86">
        <v>1</v>
      </c>
      <c r="H20" s="1">
        <v>21</v>
      </c>
    </row>
    <row r="21" spans="1:8" ht="18" customHeight="1">
      <c r="A21" s="24"/>
      <c r="B21" s="1">
        <v>19</v>
      </c>
      <c r="C21" s="1" t="s">
        <v>39</v>
      </c>
      <c r="D21" s="10" t="s">
        <v>40</v>
      </c>
      <c r="E21" s="85">
        <v>1741</v>
      </c>
      <c r="F21" s="3" t="s">
        <v>5</v>
      </c>
      <c r="G21" s="86">
        <v>26</v>
      </c>
      <c r="H21" s="1">
        <v>20</v>
      </c>
    </row>
    <row r="22" spans="1:8" ht="18" customHeight="1">
      <c r="A22" s="24"/>
      <c r="B22" s="1">
        <v>20</v>
      </c>
      <c r="C22" s="1" t="s">
        <v>28</v>
      </c>
      <c r="D22" s="10" t="s">
        <v>7</v>
      </c>
      <c r="E22" s="85">
        <v>1839</v>
      </c>
      <c r="F22" s="3" t="s">
        <v>5</v>
      </c>
      <c r="G22" s="86">
        <v>13</v>
      </c>
      <c r="H22" s="1">
        <v>19</v>
      </c>
    </row>
    <row r="23" spans="1:8" ht="18" customHeight="1">
      <c r="A23" s="25"/>
      <c r="B23" s="1">
        <v>21</v>
      </c>
      <c r="C23" s="1" t="s">
        <v>27</v>
      </c>
      <c r="D23" s="10" t="s">
        <v>7</v>
      </c>
      <c r="E23" s="85">
        <v>1531</v>
      </c>
      <c r="F23" s="3" t="s">
        <v>5</v>
      </c>
      <c r="G23" s="86">
        <v>13</v>
      </c>
      <c r="H23" s="1">
        <v>18</v>
      </c>
    </row>
    <row r="24" spans="1:8" ht="18" customHeight="1">
      <c r="A24" s="24"/>
      <c r="B24" s="1">
        <v>22</v>
      </c>
      <c r="C24" s="1" t="s">
        <v>55</v>
      </c>
      <c r="D24" s="10" t="s">
        <v>7</v>
      </c>
      <c r="E24" s="85">
        <v>1291</v>
      </c>
      <c r="F24" s="3" t="s">
        <v>5</v>
      </c>
      <c r="G24" s="86">
        <v>1</v>
      </c>
      <c r="H24" s="1">
        <v>17</v>
      </c>
    </row>
    <row r="25" spans="1:8" s="11" customFormat="1" ht="18" customHeight="1">
      <c r="A25" s="25"/>
      <c r="B25" s="1">
        <v>23</v>
      </c>
      <c r="C25" s="1" t="s">
        <v>38</v>
      </c>
      <c r="D25" s="10" t="s">
        <v>31</v>
      </c>
      <c r="E25" s="85">
        <v>1732</v>
      </c>
      <c r="F25" s="3" t="s">
        <v>5</v>
      </c>
      <c r="G25" s="86">
        <v>1</v>
      </c>
      <c r="H25" s="1">
        <v>17</v>
      </c>
    </row>
    <row r="26" spans="1:8" s="11" customFormat="1" ht="18" customHeight="1">
      <c r="A26" s="24"/>
      <c r="B26" s="1">
        <v>24</v>
      </c>
      <c r="C26" s="1" t="s">
        <v>106</v>
      </c>
      <c r="D26" s="10" t="s">
        <v>108</v>
      </c>
      <c r="E26" s="85">
        <v>1006</v>
      </c>
      <c r="F26" s="3" t="s">
        <v>5</v>
      </c>
      <c r="G26" s="86">
        <v>1</v>
      </c>
      <c r="H26" s="1">
        <v>16</v>
      </c>
    </row>
    <row r="27" spans="1:8" s="11" customFormat="1" ht="18" customHeight="1">
      <c r="A27" s="24"/>
      <c r="B27" s="1">
        <v>25</v>
      </c>
      <c r="C27" s="1" t="s">
        <v>107</v>
      </c>
      <c r="D27" s="10" t="s">
        <v>108</v>
      </c>
      <c r="E27" s="85">
        <v>986</v>
      </c>
      <c r="F27" s="3" t="s">
        <v>5</v>
      </c>
      <c r="G27" s="86">
        <v>1</v>
      </c>
      <c r="H27" s="1">
        <v>15</v>
      </c>
    </row>
    <row r="28" spans="1:8" s="11" customFormat="1" ht="18" customHeight="1">
      <c r="A28" s="25"/>
      <c r="B28" s="1">
        <v>26</v>
      </c>
      <c r="C28" s="1" t="s">
        <v>32</v>
      </c>
      <c r="D28" s="10" t="s">
        <v>7</v>
      </c>
      <c r="E28" s="85">
        <v>1830</v>
      </c>
      <c r="F28" s="3" t="s">
        <v>5</v>
      </c>
      <c r="G28" s="86">
        <v>2</v>
      </c>
      <c r="H28" s="1">
        <v>14</v>
      </c>
    </row>
    <row r="29" spans="1:8" s="11" customFormat="1" ht="18" customHeight="1">
      <c r="A29" s="25"/>
      <c r="B29" s="1">
        <v>26</v>
      </c>
      <c r="C29" s="1" t="s">
        <v>42</v>
      </c>
      <c r="D29" s="10" t="s">
        <v>40</v>
      </c>
      <c r="E29" s="85">
        <v>1516</v>
      </c>
      <c r="F29" s="3" t="s">
        <v>5</v>
      </c>
      <c r="G29" s="86">
        <v>1</v>
      </c>
      <c r="H29" s="1">
        <v>14</v>
      </c>
    </row>
    <row r="30" spans="1:8" ht="18" customHeight="1">
      <c r="A30" s="25"/>
      <c r="B30" s="1">
        <v>28</v>
      </c>
      <c r="C30" s="1" t="s">
        <v>54</v>
      </c>
      <c r="D30" s="10" t="s">
        <v>7</v>
      </c>
      <c r="E30" s="85">
        <v>1721</v>
      </c>
      <c r="F30" s="3" t="s">
        <v>5</v>
      </c>
      <c r="G30" s="86">
        <v>1</v>
      </c>
      <c r="H30" s="1">
        <v>13</v>
      </c>
    </row>
    <row r="31" spans="1:8" ht="18" customHeight="1">
      <c r="A31" s="25"/>
      <c r="B31" s="1">
        <v>28</v>
      </c>
      <c r="C31" s="1" t="s">
        <v>23</v>
      </c>
      <c r="D31" s="10" t="s">
        <v>7</v>
      </c>
      <c r="E31" s="85">
        <v>1654</v>
      </c>
      <c r="F31" s="3" t="s">
        <v>5</v>
      </c>
      <c r="G31" s="86">
        <v>7</v>
      </c>
      <c r="H31" s="1">
        <v>13</v>
      </c>
    </row>
    <row r="32" spans="1:8" ht="18" customHeight="1">
      <c r="A32" s="25"/>
      <c r="B32" s="1">
        <v>28</v>
      </c>
      <c r="C32" s="1" t="s">
        <v>25</v>
      </c>
      <c r="D32" s="10" t="s">
        <v>7</v>
      </c>
      <c r="E32" s="85">
        <v>1233</v>
      </c>
      <c r="F32" s="3" t="s">
        <v>5</v>
      </c>
      <c r="G32" s="86">
        <v>22</v>
      </c>
      <c r="H32" s="1">
        <v>13</v>
      </c>
    </row>
    <row r="33" spans="1:8" ht="18" customHeight="1">
      <c r="A33" s="25"/>
      <c r="B33" s="1">
        <v>31</v>
      </c>
      <c r="C33" s="1" t="s">
        <v>59</v>
      </c>
      <c r="D33" s="10" t="s">
        <v>7</v>
      </c>
      <c r="E33" s="85">
        <v>1000</v>
      </c>
      <c r="F33" s="3" t="s">
        <v>5</v>
      </c>
      <c r="G33" s="86">
        <v>1</v>
      </c>
      <c r="H33" s="1">
        <v>11</v>
      </c>
    </row>
    <row r="34" spans="1:8" ht="18" customHeight="1">
      <c r="A34" s="24"/>
      <c r="B34" s="1">
        <v>32</v>
      </c>
      <c r="C34" s="1" t="s">
        <v>58</v>
      </c>
      <c r="D34" s="10" t="s">
        <v>7</v>
      </c>
      <c r="E34" s="85">
        <v>1000</v>
      </c>
      <c r="F34" s="3" t="s">
        <v>5</v>
      </c>
      <c r="G34" s="86">
        <v>1</v>
      </c>
      <c r="H34" s="1">
        <v>10</v>
      </c>
    </row>
  </sheetData>
  <sheetProtection/>
  <printOptions horizontalCentered="1"/>
  <pageMargins left="0.7874015748031497" right="0.7874015748031497" top="0.7874015748031497" bottom="0.7874015748031497" header="0.3937007874015748" footer="0.3937007874015748"/>
  <pageSetup horizontalDpi="300" verticalDpi="300" orientation="portrait" paperSize="9" scale="115" r:id="rId1"/>
  <headerFooter alignWithMargins="0">
    <oddHeader>&amp;C&amp;12Teilnehmer Schnellschach 2020 bei ChWe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B1:Y7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21" width="3.8515625" style="1" customWidth="1"/>
    <col min="22" max="22" width="5.140625" style="1" bestFit="1" customWidth="1"/>
    <col min="23" max="23" width="8.421875" style="1" bestFit="1" customWidth="1"/>
    <col min="24" max="24" width="6.00390625" style="1" bestFit="1" customWidth="1"/>
    <col min="25" max="25" width="4.140625" style="1" bestFit="1" customWidth="1"/>
    <col min="26" max="16384" width="11.421875" style="1" customWidth="1"/>
  </cols>
  <sheetData>
    <row r="1" spans="2:25" s="8" customFormat="1" ht="18" customHeight="1" thickBot="1">
      <c r="B1" s="5">
        <v>44099</v>
      </c>
      <c r="C1" s="6" t="s">
        <v>1</v>
      </c>
      <c r="D1" s="21" t="s">
        <v>13</v>
      </c>
      <c r="E1" s="7" t="s">
        <v>5</v>
      </c>
      <c r="F1" s="21" t="s">
        <v>6</v>
      </c>
      <c r="G1" s="6"/>
      <c r="H1" s="7" t="s">
        <v>16</v>
      </c>
      <c r="I1" s="7" t="s">
        <v>14</v>
      </c>
      <c r="J1" s="7" t="s">
        <v>15</v>
      </c>
      <c r="K1" s="7" t="s">
        <v>13</v>
      </c>
      <c r="L1" s="7" t="s">
        <v>17</v>
      </c>
      <c r="M1" s="7" t="s">
        <v>18</v>
      </c>
      <c r="N1" s="7">
        <v>1</v>
      </c>
      <c r="O1" s="7">
        <v>2</v>
      </c>
      <c r="P1" s="7">
        <v>3</v>
      </c>
      <c r="Q1" s="7">
        <v>4</v>
      </c>
      <c r="R1" s="7">
        <v>1</v>
      </c>
      <c r="S1" s="7">
        <v>2</v>
      </c>
      <c r="T1" s="7">
        <v>3</v>
      </c>
      <c r="U1" s="7">
        <v>4</v>
      </c>
      <c r="V1" s="7" t="s">
        <v>3</v>
      </c>
      <c r="W1" s="7" t="s">
        <v>9</v>
      </c>
      <c r="X1" s="7" t="s">
        <v>2</v>
      </c>
      <c r="Y1" s="7" t="s">
        <v>4</v>
      </c>
    </row>
    <row r="2" spans="2:25" ht="18" customHeight="1">
      <c r="B2" s="1" t="s">
        <v>24</v>
      </c>
      <c r="C2" s="1" t="s">
        <v>7</v>
      </c>
      <c r="D2" s="1">
        <v>1966</v>
      </c>
      <c r="E2" s="2" t="s">
        <v>5</v>
      </c>
      <c r="F2" s="1">
        <v>77</v>
      </c>
      <c r="G2" s="1">
        <v>1</v>
      </c>
      <c r="H2" s="2">
        <f>SUM(N2:U2)</f>
        <v>4</v>
      </c>
      <c r="I2" s="2">
        <f>GetRealePunkte(O2)+H2-H2</f>
        <v>3</v>
      </c>
      <c r="J2" s="2">
        <f>GetPartieCount(O2)+H2-H2</f>
        <v>3</v>
      </c>
      <c r="K2" s="1">
        <v>1966</v>
      </c>
      <c r="L2" s="2">
        <f>GetGekappteGegnerAvgSelo(O2)+H2-H2+K2-K2</f>
        <v>2014</v>
      </c>
      <c r="M2" s="26" t="str">
        <f>I2&amp;"&lt;"&amp;J2&amp;"&lt;"&amp;L2</f>
        <v>3&lt;3&lt;2014</v>
      </c>
      <c r="N2" s="12" t="s">
        <v>0</v>
      </c>
      <c r="O2" s="46">
        <v>1</v>
      </c>
      <c r="P2" s="46">
        <v>1</v>
      </c>
      <c r="Q2" s="47">
        <v>1</v>
      </c>
      <c r="R2" s="12" t="s">
        <v>0</v>
      </c>
      <c r="S2" s="46">
        <v>0</v>
      </c>
      <c r="T2" s="46">
        <v>1</v>
      </c>
      <c r="U2" s="47"/>
      <c r="V2" s="3">
        <f>SUM(N2:U2)</f>
        <v>4</v>
      </c>
      <c r="W2" s="20" t="s">
        <v>104</v>
      </c>
      <c r="X2" s="2">
        <v>1</v>
      </c>
      <c r="Y2" s="2">
        <v>35</v>
      </c>
    </row>
    <row r="3" spans="2:25" ht="18" customHeight="1">
      <c r="B3" s="1" t="s">
        <v>73</v>
      </c>
      <c r="C3" s="1" t="s">
        <v>40</v>
      </c>
      <c r="D3" s="1">
        <v>1876</v>
      </c>
      <c r="E3" s="2" t="s">
        <v>5</v>
      </c>
      <c r="F3" s="1">
        <v>44</v>
      </c>
      <c r="G3" s="1">
        <v>2</v>
      </c>
      <c r="H3" s="2">
        <f>SUM(N3:U3)</f>
        <v>3</v>
      </c>
      <c r="I3" s="2">
        <f>GetRealePunkte(O3)+H3-H3</f>
        <v>0</v>
      </c>
      <c r="J3" s="2">
        <f>GetPartieCount(O3)+H3-H3</f>
        <v>1</v>
      </c>
      <c r="K3" s="1">
        <v>1876</v>
      </c>
      <c r="L3" s="2">
        <f>GetGekappteGegnerAvgSelo(O3)+H3-H3+K3-K3</f>
        <v>2158</v>
      </c>
      <c r="M3" s="26" t="str">
        <f>I3&amp;"&lt;"&amp;J3&amp;"&lt;"&amp;L3</f>
        <v>0&lt;1&lt;2158</v>
      </c>
      <c r="N3" s="49">
        <v>0</v>
      </c>
      <c r="O3" s="15" t="s">
        <v>0</v>
      </c>
      <c r="P3" s="45">
        <v>0</v>
      </c>
      <c r="Q3" s="57">
        <v>1</v>
      </c>
      <c r="R3" s="49">
        <v>1</v>
      </c>
      <c r="S3" s="15" t="s">
        <v>0</v>
      </c>
      <c r="T3" s="45">
        <v>1</v>
      </c>
      <c r="U3" s="48"/>
      <c r="V3" s="3">
        <f>SUM(N3:U3)</f>
        <v>3</v>
      </c>
      <c r="W3" s="20" t="s">
        <v>50</v>
      </c>
      <c r="X3" s="2">
        <v>2</v>
      </c>
      <c r="Y3" s="2">
        <v>30</v>
      </c>
    </row>
    <row r="4" spans="2:25" ht="18" customHeight="1">
      <c r="B4" s="1" t="s">
        <v>19</v>
      </c>
      <c r="C4" s="1" t="s">
        <v>7</v>
      </c>
      <c r="D4" s="1">
        <v>1892</v>
      </c>
      <c r="E4" s="1" t="s">
        <v>5</v>
      </c>
      <c r="F4" s="1">
        <v>89</v>
      </c>
      <c r="G4" s="1">
        <v>3</v>
      </c>
      <c r="H4" s="2">
        <f>SUM(N4:U4)</f>
        <v>2</v>
      </c>
      <c r="I4" s="2">
        <f>GetRealePunkte(O4)+H4-H4</f>
        <v>1</v>
      </c>
      <c r="J4" s="2">
        <f>GetPartieCount(O4)+H4-H4</f>
        <v>1</v>
      </c>
      <c r="K4" s="1">
        <v>1892</v>
      </c>
      <c r="L4" s="2">
        <f>GetGekappteGegnerAvgSelo(O4)+H4-H4+K4-K4</f>
        <v>1976</v>
      </c>
      <c r="M4" s="26" t="str">
        <f>I4&amp;"&lt;"&amp;J4&amp;"&lt;"&amp;L4</f>
        <v>1&lt;1&lt;1976</v>
      </c>
      <c r="N4" s="49">
        <v>0</v>
      </c>
      <c r="O4" s="45">
        <v>1</v>
      </c>
      <c r="P4" s="15" t="s">
        <v>0</v>
      </c>
      <c r="Q4" s="57">
        <v>1</v>
      </c>
      <c r="R4" s="49">
        <v>0</v>
      </c>
      <c r="S4" s="45">
        <v>0</v>
      </c>
      <c r="T4" s="15" t="s">
        <v>0</v>
      </c>
      <c r="U4" s="17"/>
      <c r="V4" s="2">
        <f>SUM(N4:U4)</f>
        <v>2</v>
      </c>
      <c r="W4" s="20" t="s">
        <v>53</v>
      </c>
      <c r="X4" s="2">
        <v>3</v>
      </c>
      <c r="Y4" s="2">
        <v>26</v>
      </c>
    </row>
    <row r="5" spans="2:25" ht="18" customHeight="1" thickBot="1">
      <c r="B5" s="1" t="s">
        <v>20</v>
      </c>
      <c r="C5" s="1" t="s">
        <v>7</v>
      </c>
      <c r="D5" s="1">
        <v>1848</v>
      </c>
      <c r="E5" s="2" t="s">
        <v>5</v>
      </c>
      <c r="F5" s="1">
        <v>53</v>
      </c>
      <c r="G5" s="1">
        <v>4</v>
      </c>
      <c r="H5" s="2">
        <f>SUM(N5:U5)</f>
        <v>0</v>
      </c>
      <c r="I5" s="2">
        <f>GetRealePunkte(O5)+H5-H5</f>
        <v>0</v>
      </c>
      <c r="J5" s="2">
        <f>GetPartieCount(O5)+H5-H5</f>
        <v>0</v>
      </c>
      <c r="K5" s="1">
        <v>1848</v>
      </c>
      <c r="L5" s="2">
        <f>GetGekappteGegnerAvgSelo(O5)+H5-H5+K5-K5</f>
        <v>0</v>
      </c>
      <c r="M5" s="26" t="str">
        <f>I5&amp;"&lt;"&amp;J5&amp;"&lt;"&amp;L5</f>
        <v>0&lt;0&lt;0</v>
      </c>
      <c r="N5" s="50">
        <v>0</v>
      </c>
      <c r="O5" s="41">
        <v>0</v>
      </c>
      <c r="P5" s="41">
        <v>0</v>
      </c>
      <c r="Q5" s="19" t="s">
        <v>0</v>
      </c>
      <c r="R5" s="50"/>
      <c r="S5" s="51"/>
      <c r="T5" s="18"/>
      <c r="U5" s="19" t="s">
        <v>0</v>
      </c>
      <c r="V5" s="27">
        <f>SUM(N5:U5)</f>
        <v>0</v>
      </c>
      <c r="W5" s="20" t="s">
        <v>88</v>
      </c>
      <c r="X5" s="28">
        <v>4</v>
      </c>
      <c r="Y5" s="2">
        <v>23</v>
      </c>
    </row>
    <row r="6" spans="8:24" ht="18" customHeight="1">
      <c r="H6" s="4">
        <f>SUM(H2:H5)</f>
        <v>9</v>
      </c>
      <c r="I6" s="4">
        <f>SUM(I2:I5)</f>
        <v>4</v>
      </c>
      <c r="J6" s="4">
        <f>SUM(J2:J5)/2</f>
        <v>2.5</v>
      </c>
      <c r="K6" s="4"/>
      <c r="L6" s="3"/>
      <c r="M6" s="2"/>
      <c r="V6" s="4">
        <f>SUM(V2:V5)</f>
        <v>9</v>
      </c>
      <c r="W6" s="4"/>
      <c r="X6" s="4">
        <f>SUM(X2:X5)</f>
        <v>10</v>
      </c>
    </row>
    <row r="7" spans="9:13" ht="18" customHeight="1">
      <c r="I7" s="3"/>
      <c r="J7" s="3"/>
      <c r="K7" s="3"/>
      <c r="L7" s="3"/>
      <c r="M7" s="2"/>
    </row>
  </sheetData>
  <sheetProtection/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75" r:id="rId1"/>
  <headerFooter alignWithMargins="0">
    <oddHeader>&amp;C&amp;12September-Schnellschach 2020 bei ChWe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B1:W9"/>
  <sheetViews>
    <sheetView zoomScaleSheetLayoutView="10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19.5742187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19" width="3.8515625" style="1" customWidth="1"/>
    <col min="20" max="20" width="5.140625" style="1" bestFit="1" customWidth="1"/>
    <col min="21" max="21" width="8.421875" style="1" bestFit="1" customWidth="1"/>
    <col min="22" max="22" width="6.00390625" style="1" bestFit="1" customWidth="1"/>
    <col min="23" max="23" width="4.140625" style="1" bestFit="1" customWidth="1"/>
    <col min="24" max="16384" width="11.421875" style="1" customWidth="1"/>
  </cols>
  <sheetData>
    <row r="1" spans="2:23" s="8" customFormat="1" ht="18" customHeight="1">
      <c r="B1" s="5">
        <v>44148</v>
      </c>
      <c r="C1" s="6" t="s">
        <v>1</v>
      </c>
      <c r="D1" s="21" t="s">
        <v>13</v>
      </c>
      <c r="E1" s="7" t="s">
        <v>5</v>
      </c>
      <c r="F1" s="21" t="s">
        <v>6</v>
      </c>
      <c r="G1" s="6"/>
      <c r="H1" s="7" t="s">
        <v>16</v>
      </c>
      <c r="I1" s="7" t="s">
        <v>14</v>
      </c>
      <c r="J1" s="7" t="s">
        <v>15</v>
      </c>
      <c r="K1" s="7" t="s">
        <v>13</v>
      </c>
      <c r="L1" s="7" t="s">
        <v>17</v>
      </c>
      <c r="M1" s="7" t="s">
        <v>18</v>
      </c>
      <c r="N1" s="7">
        <v>1</v>
      </c>
      <c r="O1" s="7">
        <v>2</v>
      </c>
      <c r="P1" s="7">
        <v>3</v>
      </c>
      <c r="Q1" s="7">
        <v>4</v>
      </c>
      <c r="R1" s="7">
        <v>5</v>
      </c>
      <c r="S1" s="7">
        <v>6</v>
      </c>
      <c r="T1" s="7" t="s">
        <v>3</v>
      </c>
      <c r="U1" s="7" t="s">
        <v>9</v>
      </c>
      <c r="V1" s="7" t="s">
        <v>2</v>
      </c>
      <c r="W1" s="7" t="s">
        <v>4</v>
      </c>
    </row>
    <row r="2" spans="2:23" ht="18" customHeight="1">
      <c r="B2" s="1" t="s">
        <v>19</v>
      </c>
      <c r="C2" s="1" t="s">
        <v>7</v>
      </c>
      <c r="D2" s="1">
        <v>1875</v>
      </c>
      <c r="E2" s="2" t="s">
        <v>5</v>
      </c>
      <c r="F2" s="1">
        <v>91</v>
      </c>
      <c r="G2" s="1">
        <v>1</v>
      </c>
      <c r="H2" s="2">
        <f aca="true" t="shared" si="0" ref="H2:H7">SUM(N2:S2)</f>
        <v>4</v>
      </c>
      <c r="I2" s="2">
        <f aca="true" t="shared" si="1" ref="I2:I7">GetRealePunkte(N2)+H2-H2</f>
        <v>869</v>
      </c>
      <c r="J2" s="2">
        <f aca="true" t="shared" si="2" ref="J2:J7">GetPartieCount(N2)+H2-H2</f>
        <v>9</v>
      </c>
      <c r="K2" s="1">
        <v>1875</v>
      </c>
      <c r="L2" s="2">
        <f aca="true" t="shared" si="3" ref="L2:L7">GetGekappteGegnerAvgSelo(N2)+H2-H2+K2-K2</f>
        <v>1840</v>
      </c>
      <c r="M2" s="26" t="str">
        <f aca="true" t="shared" si="4" ref="M2:M7">I2&amp;"&lt;"&amp;J2&amp;"&lt;"&amp;L2</f>
        <v>869&lt;9&lt;1840</v>
      </c>
      <c r="N2" s="58" t="s">
        <v>0</v>
      </c>
      <c r="O2" s="59">
        <v>0.5</v>
      </c>
      <c r="P2" s="59">
        <v>0.5</v>
      </c>
      <c r="Q2" s="60">
        <v>1</v>
      </c>
      <c r="R2" s="60">
        <v>1</v>
      </c>
      <c r="S2" s="61">
        <v>1</v>
      </c>
      <c r="T2" s="2">
        <f aca="true" t="shared" si="5" ref="T2:T7">SUM(N2:S2)</f>
        <v>4</v>
      </c>
      <c r="U2" s="20" t="s">
        <v>105</v>
      </c>
      <c r="V2" s="2">
        <v>1</v>
      </c>
      <c r="W2" s="2">
        <v>35</v>
      </c>
    </row>
    <row r="3" spans="2:23" ht="18" customHeight="1">
      <c r="B3" s="1" t="s">
        <v>24</v>
      </c>
      <c r="C3" s="1" t="s">
        <v>7</v>
      </c>
      <c r="D3" s="1">
        <v>1982</v>
      </c>
      <c r="E3" s="2" t="s">
        <v>5</v>
      </c>
      <c r="F3" s="1">
        <v>79</v>
      </c>
      <c r="G3" s="1">
        <v>2</v>
      </c>
      <c r="H3" s="2">
        <f t="shared" si="0"/>
        <v>3</v>
      </c>
      <c r="I3" s="2">
        <f t="shared" si="1"/>
        <v>813</v>
      </c>
      <c r="J3" s="2">
        <f t="shared" si="2"/>
        <v>9</v>
      </c>
      <c r="K3" s="1">
        <v>1982</v>
      </c>
      <c r="L3" s="2">
        <f t="shared" si="3"/>
        <v>1860</v>
      </c>
      <c r="M3" s="26" t="str">
        <f>I3&amp;"&lt;"&amp;J3&amp;"&lt;"&amp;L3</f>
        <v>813&lt;9&lt;1860</v>
      </c>
      <c r="N3" s="62">
        <v>0.5</v>
      </c>
      <c r="O3" s="15" t="s">
        <v>0</v>
      </c>
      <c r="P3" s="45">
        <v>1</v>
      </c>
      <c r="Q3" s="29">
        <v>0.5</v>
      </c>
      <c r="R3" s="45">
        <v>1</v>
      </c>
      <c r="S3" s="63">
        <v>0</v>
      </c>
      <c r="T3" s="3">
        <f t="shared" si="5"/>
        <v>3</v>
      </c>
      <c r="U3" s="20" t="s">
        <v>77</v>
      </c>
      <c r="V3" s="2">
        <v>2</v>
      </c>
      <c r="W3" s="2">
        <v>30</v>
      </c>
    </row>
    <row r="4" spans="2:23" ht="18" customHeight="1">
      <c r="B4" s="1" t="s">
        <v>26</v>
      </c>
      <c r="C4" s="1" t="s">
        <v>7</v>
      </c>
      <c r="D4" s="1">
        <v>1980</v>
      </c>
      <c r="E4" s="1" t="s">
        <v>5</v>
      </c>
      <c r="F4" s="1">
        <v>94</v>
      </c>
      <c r="G4" s="1">
        <v>3</v>
      </c>
      <c r="H4" s="2">
        <f t="shared" si="0"/>
        <v>2.5</v>
      </c>
      <c r="I4" s="2">
        <f t="shared" si="1"/>
        <v>559</v>
      </c>
      <c r="J4" s="2">
        <f t="shared" si="2"/>
        <v>9</v>
      </c>
      <c r="K4" s="1">
        <v>1980</v>
      </c>
      <c r="L4" s="2">
        <f t="shared" si="3"/>
        <v>1839</v>
      </c>
      <c r="M4" s="26" t="str">
        <f t="shared" si="4"/>
        <v>559&lt;9&lt;1839</v>
      </c>
      <c r="N4" s="62">
        <v>0.5</v>
      </c>
      <c r="O4" s="45">
        <v>0</v>
      </c>
      <c r="P4" s="15" t="s">
        <v>0</v>
      </c>
      <c r="Q4" s="29">
        <v>0.5</v>
      </c>
      <c r="R4" s="29">
        <v>0.5</v>
      </c>
      <c r="S4" s="64">
        <v>1</v>
      </c>
      <c r="T4" s="2">
        <f t="shared" si="5"/>
        <v>2.5</v>
      </c>
      <c r="U4" s="20" t="s">
        <v>91</v>
      </c>
      <c r="V4" s="2">
        <v>3</v>
      </c>
      <c r="W4" s="2">
        <v>26</v>
      </c>
    </row>
    <row r="5" spans="2:23" ht="18" customHeight="1">
      <c r="B5" s="1" t="s">
        <v>20</v>
      </c>
      <c r="C5" s="1" t="s">
        <v>7</v>
      </c>
      <c r="D5" s="1">
        <v>1841</v>
      </c>
      <c r="E5" s="2" t="s">
        <v>5</v>
      </c>
      <c r="F5" s="1">
        <v>54</v>
      </c>
      <c r="G5" s="1">
        <v>4</v>
      </c>
      <c r="H5" s="2">
        <f t="shared" si="0"/>
        <v>2.5</v>
      </c>
      <c r="I5" s="2">
        <f t="shared" si="1"/>
        <v>507</v>
      </c>
      <c r="J5" s="2">
        <f t="shared" si="2"/>
        <v>9</v>
      </c>
      <c r="K5" s="1">
        <v>1841</v>
      </c>
      <c r="L5" s="2">
        <f t="shared" si="3"/>
        <v>1839</v>
      </c>
      <c r="M5" s="26" t="str">
        <f t="shared" si="4"/>
        <v>507&lt;9&lt;1839</v>
      </c>
      <c r="N5" s="65">
        <v>0</v>
      </c>
      <c r="O5" s="29">
        <v>0.5</v>
      </c>
      <c r="P5" s="29">
        <v>0.5</v>
      </c>
      <c r="Q5" s="15" t="s">
        <v>0</v>
      </c>
      <c r="R5" s="29">
        <v>0.5</v>
      </c>
      <c r="S5" s="64">
        <v>1</v>
      </c>
      <c r="T5" s="2">
        <f t="shared" si="5"/>
        <v>2.5</v>
      </c>
      <c r="U5" s="20" t="s">
        <v>79</v>
      </c>
      <c r="V5" s="2">
        <v>4</v>
      </c>
      <c r="W5" s="2">
        <v>23</v>
      </c>
    </row>
    <row r="6" spans="2:23" ht="18" customHeight="1">
      <c r="B6" s="1" t="s">
        <v>73</v>
      </c>
      <c r="C6" s="1" t="s">
        <v>40</v>
      </c>
      <c r="D6" s="1">
        <v>1884</v>
      </c>
      <c r="E6" s="2" t="s">
        <v>5</v>
      </c>
      <c r="F6" s="1">
        <v>46</v>
      </c>
      <c r="G6" s="1">
        <v>5</v>
      </c>
      <c r="H6" s="2">
        <f t="shared" si="0"/>
        <v>2</v>
      </c>
      <c r="I6" s="2">
        <f t="shared" si="1"/>
        <v>380</v>
      </c>
      <c r="J6" s="2">
        <f t="shared" si="2"/>
        <v>9</v>
      </c>
      <c r="K6" s="1">
        <v>1884</v>
      </c>
      <c r="L6" s="2">
        <f t="shared" si="3"/>
        <v>1839</v>
      </c>
      <c r="M6" s="26" t="str">
        <f t="shared" si="4"/>
        <v>380&lt;9&lt;1839</v>
      </c>
      <c r="N6" s="65">
        <v>0</v>
      </c>
      <c r="O6" s="45">
        <v>0</v>
      </c>
      <c r="P6" s="29">
        <v>0.5</v>
      </c>
      <c r="Q6" s="29">
        <v>0.5</v>
      </c>
      <c r="R6" s="15" t="s">
        <v>0</v>
      </c>
      <c r="S6" s="64">
        <v>1</v>
      </c>
      <c r="T6" s="2">
        <f t="shared" si="5"/>
        <v>2</v>
      </c>
      <c r="U6" s="20" t="s">
        <v>52</v>
      </c>
      <c r="V6" s="2">
        <v>5</v>
      </c>
      <c r="W6" s="2">
        <v>21</v>
      </c>
    </row>
    <row r="7" spans="2:23" ht="18" customHeight="1">
      <c r="B7" s="1" t="s">
        <v>72</v>
      </c>
      <c r="C7" s="1" t="s">
        <v>7</v>
      </c>
      <c r="D7" s="1">
        <v>1730</v>
      </c>
      <c r="E7" s="2" t="s">
        <v>5</v>
      </c>
      <c r="F7" s="1">
        <v>3</v>
      </c>
      <c r="G7" s="1">
        <v>6</v>
      </c>
      <c r="H7" s="2">
        <f t="shared" si="0"/>
        <v>1</v>
      </c>
      <c r="I7" s="2">
        <f t="shared" si="1"/>
        <v>328</v>
      </c>
      <c r="J7" s="2">
        <f t="shared" si="2"/>
        <v>9</v>
      </c>
      <c r="K7" s="1">
        <v>1730</v>
      </c>
      <c r="L7" s="2">
        <f t="shared" si="3"/>
        <v>1839</v>
      </c>
      <c r="M7" s="26" t="str">
        <f t="shared" si="4"/>
        <v>328&lt;9&lt;1839</v>
      </c>
      <c r="N7" s="66">
        <v>0</v>
      </c>
      <c r="O7" s="67">
        <v>1</v>
      </c>
      <c r="P7" s="68">
        <v>0</v>
      </c>
      <c r="Q7" s="68">
        <v>0</v>
      </c>
      <c r="R7" s="68">
        <v>0</v>
      </c>
      <c r="S7" s="69" t="s">
        <v>0</v>
      </c>
      <c r="T7" s="27">
        <f t="shared" si="5"/>
        <v>1</v>
      </c>
      <c r="U7" s="20" t="s">
        <v>53</v>
      </c>
      <c r="V7" s="28">
        <v>6</v>
      </c>
      <c r="W7" s="2">
        <v>20</v>
      </c>
    </row>
    <row r="8" spans="8:22" ht="18" customHeight="1">
      <c r="H8" s="4">
        <f>SUM(H2:H7)</f>
        <v>15</v>
      </c>
      <c r="I8" s="4">
        <f>SUM(I2:I7)</f>
        <v>3456</v>
      </c>
      <c r="J8" s="4">
        <f>SUM(J2:J7)/2</f>
        <v>27</v>
      </c>
      <c r="K8" s="4"/>
      <c r="L8" s="3"/>
      <c r="M8" s="2"/>
      <c r="T8" s="4">
        <f>SUM(T2:T7)</f>
        <v>15</v>
      </c>
      <c r="U8" s="4"/>
      <c r="V8" s="4">
        <f>SUM(V2:V7)</f>
        <v>21</v>
      </c>
    </row>
    <row r="9" spans="9:13" ht="18" customHeight="1">
      <c r="I9" s="3"/>
      <c r="J9" s="3"/>
      <c r="K9" s="3"/>
      <c r="L9" s="3"/>
      <c r="M9" s="2"/>
    </row>
  </sheetData>
  <sheetProtection/>
  <conditionalFormatting sqref="Q3">
    <cfRule type="expression" priority="8" dxfId="0" stopIfTrue="1">
      <formula>(LEFT($C3,6)="BSV 63")</formula>
    </cfRule>
  </conditionalFormatting>
  <conditionalFormatting sqref="O5">
    <cfRule type="expression" priority="7" dxfId="0" stopIfTrue="1">
      <formula>(LEFT($C5,6)="BSV 63")</formula>
    </cfRule>
  </conditionalFormatting>
  <conditionalFormatting sqref="Q4">
    <cfRule type="expression" priority="6" dxfId="0" stopIfTrue="1">
      <formula>(LEFT($C4,6)="BSV 63")</formula>
    </cfRule>
  </conditionalFormatting>
  <conditionalFormatting sqref="R4:R6">
    <cfRule type="expression" priority="5" dxfId="0" stopIfTrue="1">
      <formula>(LEFT($C4,6)="BSV 63")</formula>
    </cfRule>
  </conditionalFormatting>
  <conditionalFormatting sqref="O2">
    <cfRule type="expression" priority="12" dxfId="0" stopIfTrue="1">
      <formula>(LEFT($C2,6)="BSV 63")</formula>
    </cfRule>
  </conditionalFormatting>
  <conditionalFormatting sqref="P2">
    <cfRule type="expression" priority="11" dxfId="0" stopIfTrue="1">
      <formula>(LEFT($C2,6)="BSV 63")</formula>
    </cfRule>
  </conditionalFormatting>
  <conditionalFormatting sqref="N3">
    <cfRule type="expression" priority="10" dxfId="0" stopIfTrue="1">
      <formula>(LEFT($C3,6)="BSV 63")</formula>
    </cfRule>
  </conditionalFormatting>
  <conditionalFormatting sqref="N4">
    <cfRule type="expression" priority="9" dxfId="0" stopIfTrue="1">
      <formula>(LEFT($C4,6)="BSV 63")</formula>
    </cfRule>
  </conditionalFormatting>
  <conditionalFormatting sqref="P5">
    <cfRule type="expression" priority="4" dxfId="0" stopIfTrue="1">
      <formula>(LEFT($C5,6)="BSV 63")</formula>
    </cfRule>
  </conditionalFormatting>
  <conditionalFormatting sqref="P6">
    <cfRule type="expression" priority="3" dxfId="0" stopIfTrue="1">
      <formula>(LEFT($C6,6)="BSV 63")</formula>
    </cfRule>
  </conditionalFormatting>
  <conditionalFormatting sqref="R5">
    <cfRule type="expression" priority="2" dxfId="0" stopIfTrue="1">
      <formula>(LEFT($C5,6)="BSV 63")</formula>
    </cfRule>
  </conditionalFormatting>
  <conditionalFormatting sqref="Q6">
    <cfRule type="expression" priority="1" dxfId="0" stopIfTrue="1">
      <formula>(LEFT($C6,6)="BSV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1" r:id="rId1"/>
  <headerFooter alignWithMargins="0">
    <oddHeader>&amp;C&amp;12Oktober-Schnellschach 2020 bei ChWe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3">
    <pageSetUpPr fitToPage="1"/>
  </sheetPr>
  <dimension ref="B1:AC15"/>
  <sheetViews>
    <sheetView zoomScaleSheetLayoutView="10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0.8515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25" width="3.8515625" style="1" customWidth="1"/>
    <col min="26" max="26" width="5.140625" style="1" bestFit="1" customWidth="1"/>
    <col min="27" max="27" width="8.421875" style="1" bestFit="1" customWidth="1"/>
    <col min="28" max="28" width="6.00390625" style="1" bestFit="1" customWidth="1"/>
    <col min="29" max="29" width="4.140625" style="1" bestFit="1" customWidth="1"/>
    <col min="30" max="16384" width="11.421875" style="1" customWidth="1"/>
  </cols>
  <sheetData>
    <row r="1" spans="2:29" s="8" customFormat="1" ht="18" customHeight="1" thickBot="1">
      <c r="B1" s="5">
        <v>44162</v>
      </c>
      <c r="C1" s="6" t="s">
        <v>1</v>
      </c>
      <c r="D1" s="21" t="s">
        <v>13</v>
      </c>
      <c r="E1" s="7" t="s">
        <v>5</v>
      </c>
      <c r="F1" s="21" t="s">
        <v>6</v>
      </c>
      <c r="G1" s="6"/>
      <c r="H1" s="7" t="s">
        <v>16</v>
      </c>
      <c r="I1" s="7" t="s">
        <v>14</v>
      </c>
      <c r="J1" s="7" t="s">
        <v>15</v>
      </c>
      <c r="K1" s="7" t="s">
        <v>13</v>
      </c>
      <c r="L1" s="7" t="s">
        <v>17</v>
      </c>
      <c r="M1" s="7" t="s">
        <v>18</v>
      </c>
      <c r="N1" s="7">
        <v>1</v>
      </c>
      <c r="O1" s="7">
        <v>2</v>
      </c>
      <c r="P1" s="7">
        <v>3</v>
      </c>
      <c r="Q1" s="7">
        <v>4</v>
      </c>
      <c r="R1" s="7">
        <v>5</v>
      </c>
      <c r="S1" s="7">
        <v>6</v>
      </c>
      <c r="T1" s="7">
        <v>7</v>
      </c>
      <c r="U1" s="7">
        <v>8</v>
      </c>
      <c r="V1" s="7">
        <v>9</v>
      </c>
      <c r="W1" s="7">
        <v>10</v>
      </c>
      <c r="X1" s="7">
        <v>11</v>
      </c>
      <c r="Y1" s="7">
        <v>12</v>
      </c>
      <c r="Z1" s="7" t="s">
        <v>3</v>
      </c>
      <c r="AA1" s="7" t="s">
        <v>9</v>
      </c>
      <c r="AB1" s="7" t="s">
        <v>2</v>
      </c>
      <c r="AC1" s="7" t="s">
        <v>4</v>
      </c>
    </row>
    <row r="2" spans="2:29" ht="18" customHeight="1">
      <c r="B2" s="1" t="s">
        <v>24</v>
      </c>
      <c r="C2" s="1" t="s">
        <v>7</v>
      </c>
      <c r="D2" s="1">
        <v>1976</v>
      </c>
      <c r="E2" s="2" t="s">
        <v>5</v>
      </c>
      <c r="F2" s="1">
        <v>80</v>
      </c>
      <c r="G2" s="1">
        <v>1</v>
      </c>
      <c r="H2" s="2">
        <f aca="true" t="shared" si="0" ref="H2:H13">SUM(N2:Y2)</f>
        <v>4.5</v>
      </c>
      <c r="I2" s="3">
        <f>GetRealePunkte(N2)+H2-H2</f>
        <v>4.5</v>
      </c>
      <c r="J2" s="3">
        <f>GetPartieCount(N2)+H2-H2</f>
        <v>6</v>
      </c>
      <c r="K2" s="1">
        <v>1976</v>
      </c>
      <c r="L2" s="3">
        <f>GetGekappteGegnerAvgSelo(N2)+H2-H2+K2-K2</f>
        <v>1884</v>
      </c>
      <c r="M2" s="26" t="str">
        <f aca="true" t="shared" si="1" ref="M2:M13">I2&amp;"&lt;"&amp;J2&amp;"&lt;"&amp;L2</f>
        <v>4,5&lt;6&lt;1884</v>
      </c>
      <c r="N2" s="12" t="s">
        <v>0</v>
      </c>
      <c r="O2" s="53">
        <v>1</v>
      </c>
      <c r="P2" s="46">
        <v>0</v>
      </c>
      <c r="Q2" s="46">
        <v>1</v>
      </c>
      <c r="R2" s="46"/>
      <c r="S2" s="33">
        <v>0.5</v>
      </c>
      <c r="T2" s="46">
        <v>1</v>
      </c>
      <c r="U2" s="46"/>
      <c r="V2" s="46">
        <v>1</v>
      </c>
      <c r="W2" s="46"/>
      <c r="X2" s="46"/>
      <c r="Y2" s="47"/>
      <c r="Z2" s="35">
        <f aca="true" t="shared" si="2" ref="Z2:Z13">SUM(N2:Y2)</f>
        <v>4.5</v>
      </c>
      <c r="AA2" s="42" t="s">
        <v>109</v>
      </c>
      <c r="AB2" s="2">
        <v>1</v>
      </c>
      <c r="AC2" s="2">
        <v>35</v>
      </c>
    </row>
    <row r="3" spans="2:29" ht="18" customHeight="1">
      <c r="B3" s="1" t="s">
        <v>41</v>
      </c>
      <c r="C3" s="1" t="s">
        <v>7</v>
      </c>
      <c r="D3" s="1">
        <v>2158</v>
      </c>
      <c r="E3" s="2" t="s">
        <v>5</v>
      </c>
      <c r="F3" s="1">
        <v>46</v>
      </c>
      <c r="G3" s="1">
        <v>2</v>
      </c>
      <c r="H3" s="2">
        <f t="shared" si="0"/>
        <v>4.5</v>
      </c>
      <c r="I3" s="3">
        <f aca="true" t="shared" si="3" ref="I3:I13">GetRealePunkte(N3)+H3-H3</f>
        <v>4.5</v>
      </c>
      <c r="J3" s="3">
        <f aca="true" t="shared" si="4" ref="J3:J12">GetPartieCount(N3)+H3-H3</f>
        <v>6</v>
      </c>
      <c r="K3" s="1">
        <v>2158</v>
      </c>
      <c r="L3" s="3">
        <f aca="true" t="shared" si="5" ref="L3:L12">GetGekappteGegnerAvgSelo(N3)+H3-H3+K3-K3</f>
        <v>1896</v>
      </c>
      <c r="M3" s="26" t="str">
        <f>I3&amp;"&lt;"&amp;J3&amp;"&lt;"&amp;L3</f>
        <v>4,5&lt;6&lt;1896</v>
      </c>
      <c r="N3" s="54">
        <v>0</v>
      </c>
      <c r="O3" s="15" t="s">
        <v>0</v>
      </c>
      <c r="P3" s="45">
        <v>1</v>
      </c>
      <c r="Q3" s="29">
        <v>0.5</v>
      </c>
      <c r="R3" s="45">
        <v>1</v>
      </c>
      <c r="S3" s="45"/>
      <c r="T3" s="45">
        <v>1</v>
      </c>
      <c r="U3" s="45">
        <v>1</v>
      </c>
      <c r="V3" s="45"/>
      <c r="W3" s="45"/>
      <c r="X3" s="45"/>
      <c r="Y3" s="48"/>
      <c r="Z3" s="35">
        <f t="shared" si="2"/>
        <v>4.5</v>
      </c>
      <c r="AA3" s="42" t="s">
        <v>109</v>
      </c>
      <c r="AB3" s="2">
        <v>2</v>
      </c>
      <c r="AC3" s="2">
        <v>30</v>
      </c>
    </row>
    <row r="4" spans="2:29" ht="18" customHeight="1">
      <c r="B4" s="1" t="s">
        <v>19</v>
      </c>
      <c r="C4" s="1" t="s">
        <v>7</v>
      </c>
      <c r="D4" s="1">
        <v>1907</v>
      </c>
      <c r="E4" s="1" t="s">
        <v>5</v>
      </c>
      <c r="F4" s="1">
        <v>92</v>
      </c>
      <c r="G4" s="1">
        <v>3</v>
      </c>
      <c r="H4" s="2">
        <f t="shared" si="0"/>
        <v>4</v>
      </c>
      <c r="I4" s="3">
        <f t="shared" si="3"/>
        <v>4</v>
      </c>
      <c r="J4" s="3">
        <f t="shared" si="4"/>
        <v>6</v>
      </c>
      <c r="K4" s="1">
        <v>1907</v>
      </c>
      <c r="L4" s="3">
        <f t="shared" si="5"/>
        <v>1814</v>
      </c>
      <c r="M4" s="26" t="str">
        <f t="shared" si="1"/>
        <v>4&lt;6&lt;1814</v>
      </c>
      <c r="N4" s="49">
        <v>1</v>
      </c>
      <c r="O4" s="45">
        <v>0</v>
      </c>
      <c r="P4" s="15" t="s">
        <v>0</v>
      </c>
      <c r="Q4" s="16"/>
      <c r="R4" s="16">
        <v>0</v>
      </c>
      <c r="S4" s="16"/>
      <c r="T4" s="16"/>
      <c r="U4" s="16">
        <v>1</v>
      </c>
      <c r="V4" s="16">
        <v>1</v>
      </c>
      <c r="W4" s="16">
        <v>1</v>
      </c>
      <c r="X4" s="16"/>
      <c r="Y4" s="17"/>
      <c r="Z4" s="2">
        <f t="shared" si="2"/>
        <v>4</v>
      </c>
      <c r="AA4" s="20" t="s">
        <v>63</v>
      </c>
      <c r="AB4" s="2">
        <v>3</v>
      </c>
      <c r="AC4" s="2">
        <v>26</v>
      </c>
    </row>
    <row r="5" spans="2:29" ht="18" customHeight="1">
      <c r="B5" s="1" t="s">
        <v>26</v>
      </c>
      <c r="C5" s="1" t="s">
        <v>7</v>
      </c>
      <c r="D5" s="1">
        <v>1965</v>
      </c>
      <c r="E5" s="2" t="s">
        <v>5</v>
      </c>
      <c r="F5" s="1">
        <v>95</v>
      </c>
      <c r="G5" s="1">
        <v>4</v>
      </c>
      <c r="H5" s="2">
        <f t="shared" si="0"/>
        <v>4</v>
      </c>
      <c r="I5" s="3">
        <f t="shared" si="3"/>
        <v>3.5</v>
      </c>
      <c r="J5" s="3">
        <f t="shared" si="4"/>
        <v>6</v>
      </c>
      <c r="K5" s="1">
        <v>1965</v>
      </c>
      <c r="L5" s="3">
        <f t="shared" si="5"/>
        <v>1784</v>
      </c>
      <c r="M5" s="26" t="str">
        <f>I5&amp;"&lt;"&amp;J5&amp;"&lt;"&amp;L5</f>
        <v>3,5&lt;6&lt;1784</v>
      </c>
      <c r="N5" s="49">
        <v>0</v>
      </c>
      <c r="O5" s="29">
        <v>0.5</v>
      </c>
      <c r="P5" s="16"/>
      <c r="Q5" s="15" t="s">
        <v>0</v>
      </c>
      <c r="R5" s="16">
        <v>1</v>
      </c>
      <c r="S5" s="16"/>
      <c r="T5" s="16"/>
      <c r="U5" s="16"/>
      <c r="V5" s="16"/>
      <c r="W5" s="16">
        <v>1</v>
      </c>
      <c r="X5" s="16">
        <v>1</v>
      </c>
      <c r="Y5" s="70">
        <v>0.5</v>
      </c>
      <c r="Z5" s="2">
        <f t="shared" si="2"/>
        <v>4</v>
      </c>
      <c r="AA5" s="20" t="s">
        <v>110</v>
      </c>
      <c r="AB5" s="2">
        <v>4</v>
      </c>
      <c r="AC5" s="2">
        <v>23</v>
      </c>
    </row>
    <row r="6" spans="2:29" ht="18" customHeight="1">
      <c r="B6" s="1" t="s">
        <v>73</v>
      </c>
      <c r="C6" s="1" t="s">
        <v>40</v>
      </c>
      <c r="D6" s="1">
        <v>1874</v>
      </c>
      <c r="E6" s="2" t="s">
        <v>5</v>
      </c>
      <c r="F6" s="1">
        <v>47</v>
      </c>
      <c r="G6" s="1">
        <v>5</v>
      </c>
      <c r="H6" s="2">
        <f t="shared" si="0"/>
        <v>3.5</v>
      </c>
      <c r="I6" s="3">
        <f t="shared" si="3"/>
        <v>3.5</v>
      </c>
      <c r="J6" s="3">
        <f t="shared" si="4"/>
        <v>6</v>
      </c>
      <c r="K6" s="1">
        <v>1874</v>
      </c>
      <c r="L6" s="3">
        <f t="shared" si="5"/>
        <v>1819</v>
      </c>
      <c r="M6" s="26" t="str">
        <f t="shared" si="1"/>
        <v>3,5&lt;6&lt;1819</v>
      </c>
      <c r="N6" s="49"/>
      <c r="O6" s="45">
        <v>0</v>
      </c>
      <c r="P6" s="16">
        <v>1</v>
      </c>
      <c r="Q6" s="16">
        <v>0</v>
      </c>
      <c r="R6" s="15" t="s">
        <v>0</v>
      </c>
      <c r="S6" s="29">
        <v>0.5</v>
      </c>
      <c r="T6" s="16"/>
      <c r="U6" s="16"/>
      <c r="V6" s="16">
        <v>1</v>
      </c>
      <c r="W6" s="16">
        <v>1</v>
      </c>
      <c r="X6" s="16"/>
      <c r="Y6" s="17"/>
      <c r="Z6" s="2">
        <f t="shared" si="2"/>
        <v>3.5</v>
      </c>
      <c r="AA6" s="20" t="s">
        <v>48</v>
      </c>
      <c r="AB6" s="2">
        <v>5</v>
      </c>
      <c r="AC6" s="2">
        <v>22</v>
      </c>
    </row>
    <row r="7" spans="2:29" ht="18" customHeight="1">
      <c r="B7" s="1" t="s">
        <v>20</v>
      </c>
      <c r="C7" s="1" t="s">
        <v>7</v>
      </c>
      <c r="D7" s="1">
        <v>1848</v>
      </c>
      <c r="E7" s="2" t="s">
        <v>5</v>
      </c>
      <c r="F7" s="1">
        <v>5</v>
      </c>
      <c r="G7" s="1">
        <v>6</v>
      </c>
      <c r="H7" s="2">
        <f t="shared" si="0"/>
        <v>3.5</v>
      </c>
      <c r="I7" s="3">
        <f t="shared" si="3"/>
        <v>2.5</v>
      </c>
      <c r="J7" s="3">
        <f t="shared" si="4"/>
        <v>5</v>
      </c>
      <c r="K7" s="1">
        <v>1848</v>
      </c>
      <c r="L7" s="3">
        <f t="shared" si="5"/>
        <v>1791</v>
      </c>
      <c r="M7" s="26" t="str">
        <f t="shared" si="1"/>
        <v>2,5&lt;5&lt;1791</v>
      </c>
      <c r="N7" s="34">
        <v>0.5</v>
      </c>
      <c r="O7" s="45"/>
      <c r="P7" s="16"/>
      <c r="Q7" s="16"/>
      <c r="R7" s="29">
        <v>0.5</v>
      </c>
      <c r="S7" s="15" t="s">
        <v>0</v>
      </c>
      <c r="T7" s="16">
        <v>0</v>
      </c>
      <c r="U7" s="29">
        <v>0.5</v>
      </c>
      <c r="V7" s="16"/>
      <c r="W7" s="16">
        <v>1</v>
      </c>
      <c r="X7" s="16"/>
      <c r="Y7" s="40">
        <v>1</v>
      </c>
      <c r="Z7" s="2">
        <f t="shared" si="2"/>
        <v>3.5</v>
      </c>
      <c r="AA7" s="20" t="s">
        <v>105</v>
      </c>
      <c r="AB7" s="2">
        <v>6</v>
      </c>
      <c r="AC7" s="2">
        <v>21</v>
      </c>
    </row>
    <row r="8" spans="2:29" ht="18" customHeight="1">
      <c r="B8" s="1" t="s">
        <v>28</v>
      </c>
      <c r="C8" s="1" t="s">
        <v>7</v>
      </c>
      <c r="D8" s="1">
        <v>1848</v>
      </c>
      <c r="E8" s="2" t="s">
        <v>5</v>
      </c>
      <c r="F8" s="1">
        <v>12</v>
      </c>
      <c r="G8" s="1">
        <v>7</v>
      </c>
      <c r="H8" s="2">
        <f t="shared" si="0"/>
        <v>3</v>
      </c>
      <c r="I8" s="3">
        <f t="shared" si="3"/>
        <v>3</v>
      </c>
      <c r="J8" s="3">
        <f t="shared" si="4"/>
        <v>6</v>
      </c>
      <c r="K8" s="1">
        <v>1848</v>
      </c>
      <c r="L8" s="3">
        <f t="shared" si="5"/>
        <v>1800</v>
      </c>
      <c r="M8" s="26" t="str">
        <f t="shared" si="1"/>
        <v>3&lt;6&lt;1800</v>
      </c>
      <c r="N8" s="49">
        <v>0</v>
      </c>
      <c r="O8" s="45">
        <v>0</v>
      </c>
      <c r="P8" s="16"/>
      <c r="Q8" s="16"/>
      <c r="R8" s="16"/>
      <c r="S8" s="16">
        <v>1</v>
      </c>
      <c r="T8" s="15" t="s">
        <v>0</v>
      </c>
      <c r="U8" s="29">
        <v>0.5</v>
      </c>
      <c r="V8" s="29">
        <v>0.5</v>
      </c>
      <c r="W8" s="16"/>
      <c r="X8" s="16">
        <v>1</v>
      </c>
      <c r="Y8" s="17"/>
      <c r="Z8" s="2">
        <f t="shared" si="2"/>
        <v>3</v>
      </c>
      <c r="AA8" s="20" t="s">
        <v>84</v>
      </c>
      <c r="AB8" s="2">
        <v>7</v>
      </c>
      <c r="AC8" s="2">
        <v>19</v>
      </c>
    </row>
    <row r="9" spans="2:29" ht="18" customHeight="1">
      <c r="B9" s="1" t="s">
        <v>10</v>
      </c>
      <c r="C9" s="1" t="s">
        <v>7</v>
      </c>
      <c r="D9" s="1">
        <v>1808</v>
      </c>
      <c r="E9" s="2" t="s">
        <v>5</v>
      </c>
      <c r="F9" s="1">
        <v>51</v>
      </c>
      <c r="G9" s="1">
        <v>8</v>
      </c>
      <c r="H9" s="2">
        <f t="shared" si="0"/>
        <v>3</v>
      </c>
      <c r="I9" s="3">
        <f t="shared" si="3"/>
        <v>2</v>
      </c>
      <c r="J9" s="3">
        <f t="shared" si="4"/>
        <v>5</v>
      </c>
      <c r="K9" s="1">
        <v>1808</v>
      </c>
      <c r="L9" s="3">
        <f t="shared" si="5"/>
        <v>1834</v>
      </c>
      <c r="M9" s="26" t="str">
        <f t="shared" si="1"/>
        <v>2&lt;5&lt;1834</v>
      </c>
      <c r="N9" s="49"/>
      <c r="O9" s="45">
        <v>0</v>
      </c>
      <c r="P9" s="16">
        <v>0</v>
      </c>
      <c r="Q9" s="16"/>
      <c r="R9" s="16"/>
      <c r="S9" s="29">
        <v>0.5</v>
      </c>
      <c r="T9" s="29">
        <v>0.5</v>
      </c>
      <c r="U9" s="15" t="s">
        <v>0</v>
      </c>
      <c r="V9" s="16"/>
      <c r="W9" s="16"/>
      <c r="X9" s="16">
        <v>1</v>
      </c>
      <c r="Y9" s="40">
        <v>1</v>
      </c>
      <c r="Z9" s="2">
        <f t="shared" si="2"/>
        <v>3</v>
      </c>
      <c r="AA9" s="20" t="s">
        <v>67</v>
      </c>
      <c r="AB9" s="2">
        <v>8</v>
      </c>
      <c r="AC9" s="2">
        <v>18</v>
      </c>
    </row>
    <row r="10" spans="2:29" ht="18" customHeight="1">
      <c r="B10" s="1" t="s">
        <v>21</v>
      </c>
      <c r="C10" s="1" t="s">
        <v>7</v>
      </c>
      <c r="D10" s="1">
        <v>1564</v>
      </c>
      <c r="E10" s="2" t="s">
        <v>5</v>
      </c>
      <c r="F10" s="1">
        <v>34</v>
      </c>
      <c r="G10" s="1">
        <v>9</v>
      </c>
      <c r="H10" s="2">
        <f t="shared" si="0"/>
        <v>2.5</v>
      </c>
      <c r="I10" s="3">
        <f t="shared" si="3"/>
        <v>1.5</v>
      </c>
      <c r="J10" s="3">
        <f t="shared" si="4"/>
        <v>5</v>
      </c>
      <c r="K10" s="1">
        <v>1564</v>
      </c>
      <c r="L10" s="3">
        <f t="shared" si="5"/>
        <v>1751</v>
      </c>
      <c r="M10" s="26" t="str">
        <f t="shared" si="1"/>
        <v>1,5&lt;5&lt;1751</v>
      </c>
      <c r="N10" s="49">
        <v>0</v>
      </c>
      <c r="O10" s="45"/>
      <c r="P10" s="16">
        <v>0</v>
      </c>
      <c r="Q10" s="16"/>
      <c r="R10" s="16">
        <v>0</v>
      </c>
      <c r="S10" s="16"/>
      <c r="T10" s="29">
        <v>0.5</v>
      </c>
      <c r="U10" s="16"/>
      <c r="V10" s="15" t="s">
        <v>0</v>
      </c>
      <c r="W10" s="16"/>
      <c r="X10" s="16">
        <v>1</v>
      </c>
      <c r="Y10" s="40">
        <v>1</v>
      </c>
      <c r="Z10" s="2">
        <f t="shared" si="2"/>
        <v>2.5</v>
      </c>
      <c r="AA10" s="20" t="s">
        <v>52</v>
      </c>
      <c r="AB10" s="2">
        <v>9</v>
      </c>
      <c r="AC10" s="2">
        <v>17</v>
      </c>
    </row>
    <row r="11" spans="2:29" ht="18" customHeight="1">
      <c r="B11" s="1" t="s">
        <v>106</v>
      </c>
      <c r="C11" s="1" t="s">
        <v>108</v>
      </c>
      <c r="D11" s="1">
        <v>1000</v>
      </c>
      <c r="E11" s="2" t="s">
        <v>5</v>
      </c>
      <c r="F11" s="1">
        <v>0</v>
      </c>
      <c r="G11" s="1">
        <v>10</v>
      </c>
      <c r="H11" s="2">
        <f t="shared" si="0"/>
        <v>2</v>
      </c>
      <c r="I11" s="3">
        <f t="shared" si="3"/>
        <v>1</v>
      </c>
      <c r="J11" s="3">
        <f t="shared" si="4"/>
        <v>5</v>
      </c>
      <c r="K11" s="1">
        <v>1000</v>
      </c>
      <c r="L11" s="3">
        <f t="shared" si="5"/>
        <v>1320</v>
      </c>
      <c r="M11" s="26" t="str">
        <f t="shared" si="1"/>
        <v>1&lt;5&lt;1320</v>
      </c>
      <c r="N11" s="49"/>
      <c r="O11" s="45"/>
      <c r="P11" s="16">
        <v>0</v>
      </c>
      <c r="Q11" s="16">
        <v>0</v>
      </c>
      <c r="R11" s="16">
        <v>0</v>
      </c>
      <c r="S11" s="16">
        <v>0</v>
      </c>
      <c r="T11" s="16"/>
      <c r="U11" s="16"/>
      <c r="V11" s="16"/>
      <c r="W11" s="15" t="s">
        <v>0</v>
      </c>
      <c r="X11" s="16">
        <v>1</v>
      </c>
      <c r="Y11" s="40">
        <v>1</v>
      </c>
      <c r="Z11" s="2">
        <f t="shared" si="2"/>
        <v>2</v>
      </c>
      <c r="AA11" s="20" t="s">
        <v>69</v>
      </c>
      <c r="AB11" s="2">
        <v>10</v>
      </c>
      <c r="AC11" s="2">
        <v>16</v>
      </c>
    </row>
    <row r="12" spans="2:29" ht="18" customHeight="1">
      <c r="B12" s="1" t="s">
        <v>107</v>
      </c>
      <c r="C12" s="1" t="s">
        <v>108</v>
      </c>
      <c r="D12" s="1">
        <v>1000</v>
      </c>
      <c r="E12" s="2" t="s">
        <v>5</v>
      </c>
      <c r="F12" s="1">
        <v>0</v>
      </c>
      <c r="G12" s="1">
        <v>11</v>
      </c>
      <c r="H12" s="2">
        <f t="shared" si="0"/>
        <v>1</v>
      </c>
      <c r="I12" s="3">
        <f t="shared" si="3"/>
        <v>0</v>
      </c>
      <c r="J12" s="3">
        <f t="shared" si="4"/>
        <v>5</v>
      </c>
      <c r="K12" s="1">
        <v>1000</v>
      </c>
      <c r="L12" s="3">
        <f t="shared" si="5"/>
        <v>1320</v>
      </c>
      <c r="M12" s="26" t="str">
        <f t="shared" si="1"/>
        <v>0&lt;5&lt;1320</v>
      </c>
      <c r="N12" s="49"/>
      <c r="O12" s="45"/>
      <c r="P12" s="16"/>
      <c r="Q12" s="16">
        <v>0</v>
      </c>
      <c r="R12" s="16"/>
      <c r="S12" s="16"/>
      <c r="T12" s="16">
        <v>0</v>
      </c>
      <c r="U12" s="16">
        <v>0</v>
      </c>
      <c r="V12" s="16">
        <v>0</v>
      </c>
      <c r="W12" s="16">
        <v>0</v>
      </c>
      <c r="X12" s="15" t="s">
        <v>0</v>
      </c>
      <c r="Y12" s="40">
        <v>1</v>
      </c>
      <c r="Z12" s="2">
        <f t="shared" si="2"/>
        <v>1</v>
      </c>
      <c r="AA12" s="20" t="s">
        <v>111</v>
      </c>
      <c r="AB12" s="2">
        <v>11</v>
      </c>
      <c r="AC12" s="2">
        <v>15</v>
      </c>
    </row>
    <row r="13" spans="2:29" ht="18" customHeight="1" thickBot="1">
      <c r="B13" s="1" t="s">
        <v>87</v>
      </c>
      <c r="E13" s="2"/>
      <c r="G13" s="1">
        <v>12</v>
      </c>
      <c r="H13" s="2">
        <f t="shared" si="0"/>
        <v>0.5</v>
      </c>
      <c r="I13" s="3">
        <f t="shared" si="3"/>
        <v>0</v>
      </c>
      <c r="J13" s="3">
        <f>GetPartieCount(O13)+H13-H13</f>
        <v>1</v>
      </c>
      <c r="L13" s="3">
        <f>GetGekappteGegnerAvgSelo(O13)+H13-H13+K13-K13</f>
        <v>400</v>
      </c>
      <c r="M13" s="26" t="str">
        <f t="shared" si="1"/>
        <v>0&lt;1&lt;400</v>
      </c>
      <c r="N13" s="50"/>
      <c r="O13" s="51"/>
      <c r="P13" s="18"/>
      <c r="Q13" s="71">
        <v>0.5</v>
      </c>
      <c r="R13" s="18"/>
      <c r="S13" s="41">
        <v>0</v>
      </c>
      <c r="T13" s="18"/>
      <c r="U13" s="41">
        <v>0</v>
      </c>
      <c r="V13" s="41">
        <v>0</v>
      </c>
      <c r="W13" s="41">
        <v>0</v>
      </c>
      <c r="X13" s="41">
        <v>0</v>
      </c>
      <c r="Y13" s="19" t="s">
        <v>0</v>
      </c>
      <c r="Z13" s="27">
        <f t="shared" si="2"/>
        <v>0.5</v>
      </c>
      <c r="AA13" s="20" t="s">
        <v>88</v>
      </c>
      <c r="AB13" s="28"/>
      <c r="AC13" s="2"/>
    </row>
    <row r="14" spans="8:28" ht="18" customHeight="1">
      <c r="H14" s="4">
        <f>SUM(H2:H13)</f>
        <v>36</v>
      </c>
      <c r="I14" s="4">
        <f>SUM(I2:I13)</f>
        <v>30</v>
      </c>
      <c r="J14" s="4">
        <f>SUM(J2:J13)/2</f>
        <v>31</v>
      </c>
      <c r="K14" s="4"/>
      <c r="L14" s="3"/>
      <c r="M14" s="2"/>
      <c r="Z14" s="4">
        <f>SUM(Z2:Z13)</f>
        <v>36</v>
      </c>
      <c r="AA14" s="4"/>
      <c r="AB14" s="4">
        <f>SUM(AB2:AB13)</f>
        <v>66</v>
      </c>
    </row>
    <row r="15" spans="9:13" ht="18" customHeight="1">
      <c r="I15" s="3"/>
      <c r="J15" s="3"/>
      <c r="K15" s="3"/>
      <c r="L15" s="3"/>
      <c r="M15" s="2"/>
    </row>
  </sheetData>
  <sheetProtection/>
  <conditionalFormatting sqref="T10 Q3 S2 O5">
    <cfRule type="expression" priority="3" dxfId="0" stopIfTrue="1">
      <formula>(LEFT($C2,6)="BSV 63")</formula>
    </cfRule>
  </conditionalFormatting>
  <conditionalFormatting sqref="S9">
    <cfRule type="expression" priority="9" dxfId="0" stopIfTrue="1">
      <formula>(LEFT($C9,6)="BSV 63")</formula>
    </cfRule>
  </conditionalFormatting>
  <conditionalFormatting sqref="V8">
    <cfRule type="expression" priority="6" dxfId="0" stopIfTrue="1">
      <formula>(LEFT($C8,6)="BSV 63")</formula>
    </cfRule>
  </conditionalFormatting>
  <conditionalFormatting sqref="U8">
    <cfRule type="expression" priority="5" dxfId="0" stopIfTrue="1">
      <formula>(LEFT($C8,6)="BSV 63")</formula>
    </cfRule>
  </conditionalFormatting>
  <conditionalFormatting sqref="T9">
    <cfRule type="expression" priority="4" dxfId="0" stopIfTrue="1">
      <formula>(LEFT($C9,6)="BSV 63")</formula>
    </cfRule>
  </conditionalFormatting>
  <conditionalFormatting sqref="S6">
    <cfRule type="expression" priority="14" dxfId="0" stopIfTrue="1">
      <formula>(LEFT($C6,6)="BSV 63")</formula>
    </cfRule>
  </conditionalFormatting>
  <conditionalFormatting sqref="R7">
    <cfRule type="expression" priority="13" dxfId="0" stopIfTrue="1">
      <formula>(LEFT($C7,6)="BSV 63")</formula>
    </cfRule>
  </conditionalFormatting>
  <conditionalFormatting sqref="N7:O7">
    <cfRule type="expression" priority="11" dxfId="0" stopIfTrue="1">
      <formula>(LEFT($C7,6)="BSV 63")</formula>
    </cfRule>
  </conditionalFormatting>
  <conditionalFormatting sqref="U7">
    <cfRule type="expression" priority="10" dxfId="0" stopIfTrue="1">
      <formula>(LEFT($C7,6)="BSV 63")</formula>
    </cfRule>
  </conditionalFormatting>
  <conditionalFormatting sqref="Y5">
    <cfRule type="expression" priority="2" dxfId="0" stopIfTrue="1">
      <formula>(LEFT($C5,6)="BSV 63")</formula>
    </cfRule>
  </conditionalFormatting>
  <conditionalFormatting sqref="Q13">
    <cfRule type="expression" priority="1" dxfId="0" stopIfTrue="1">
      <formula>(LEFT($C13,6)="BSV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66" r:id="rId1"/>
  <headerFooter alignWithMargins="0">
    <oddHeader>&amp;C&amp;12November-Schnellschach 2020 bei ChWe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4">
    <pageSetUpPr fitToPage="1"/>
  </sheetPr>
  <dimension ref="B1:Y11"/>
  <sheetViews>
    <sheetView zoomScaleSheetLayoutView="10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0.8515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21" width="3.8515625" style="1" customWidth="1"/>
    <col min="22" max="22" width="5.140625" style="1" bestFit="1" customWidth="1"/>
    <col min="23" max="23" width="8.421875" style="1" bestFit="1" customWidth="1"/>
    <col min="24" max="24" width="6.00390625" style="1" bestFit="1" customWidth="1"/>
    <col min="25" max="25" width="4.140625" style="1" bestFit="1" customWidth="1"/>
    <col min="26" max="16384" width="11.421875" style="1" customWidth="1"/>
  </cols>
  <sheetData>
    <row r="1" spans="2:25" s="8" customFormat="1" ht="18" customHeight="1" thickBot="1">
      <c r="B1" s="5">
        <v>44183</v>
      </c>
      <c r="C1" s="6" t="s">
        <v>1</v>
      </c>
      <c r="D1" s="21" t="s">
        <v>13</v>
      </c>
      <c r="E1" s="7" t="s">
        <v>5</v>
      </c>
      <c r="F1" s="21" t="s">
        <v>6</v>
      </c>
      <c r="G1" s="6"/>
      <c r="H1" s="7" t="s">
        <v>16</v>
      </c>
      <c r="I1" s="7" t="s">
        <v>14</v>
      </c>
      <c r="J1" s="7" t="s">
        <v>15</v>
      </c>
      <c r="K1" s="7" t="s">
        <v>13</v>
      </c>
      <c r="L1" s="7" t="s">
        <v>17</v>
      </c>
      <c r="M1" s="7" t="s">
        <v>18</v>
      </c>
      <c r="N1" s="7">
        <v>1</v>
      </c>
      <c r="O1" s="7">
        <v>2</v>
      </c>
      <c r="P1" s="7">
        <v>3</v>
      </c>
      <c r="Q1" s="7">
        <v>4</v>
      </c>
      <c r="R1" s="7">
        <v>5</v>
      </c>
      <c r="S1" s="7">
        <v>6</v>
      </c>
      <c r="T1" s="7">
        <v>7</v>
      </c>
      <c r="U1" s="7">
        <v>8</v>
      </c>
      <c r="V1" s="7" t="s">
        <v>3</v>
      </c>
      <c r="W1" s="7" t="s">
        <v>9</v>
      </c>
      <c r="X1" s="7" t="s">
        <v>2</v>
      </c>
      <c r="Y1" s="7" t="s">
        <v>4</v>
      </c>
    </row>
    <row r="2" spans="2:25" ht="18" customHeight="1">
      <c r="B2" s="1" t="s">
        <v>41</v>
      </c>
      <c r="C2" s="1" t="s">
        <v>7</v>
      </c>
      <c r="D2" s="1">
        <v>2150</v>
      </c>
      <c r="E2" s="2" t="s">
        <v>5</v>
      </c>
      <c r="F2" s="1">
        <v>47</v>
      </c>
      <c r="G2" s="1">
        <v>1</v>
      </c>
      <c r="H2" s="2">
        <f aca="true" t="shared" si="0" ref="H2:H9">SUM(N2:U2)</f>
        <v>7</v>
      </c>
      <c r="I2" s="3">
        <f>GetRealePunkte(N2)+H2-H2</f>
        <v>7</v>
      </c>
      <c r="J2" s="3">
        <f>GetPartieCount(N2)+H2-H2</f>
        <v>7</v>
      </c>
      <c r="K2" s="1">
        <v>2150</v>
      </c>
      <c r="L2" s="3">
        <f>GetGekappteGegnerAvgSelo(N2)+H2-H2+K2-K2</f>
        <v>1845</v>
      </c>
      <c r="M2" s="26" t="str">
        <f aca="true" t="shared" si="1" ref="M2:M9">I2&amp;"&lt;"&amp;J2&amp;"&lt;"&amp;L2</f>
        <v>7&lt;7&lt;1845</v>
      </c>
      <c r="N2" s="12" t="s">
        <v>0</v>
      </c>
      <c r="O2" s="13">
        <v>1</v>
      </c>
      <c r="P2" s="13">
        <v>1</v>
      </c>
      <c r="Q2" s="13">
        <v>1</v>
      </c>
      <c r="R2" s="13">
        <v>1</v>
      </c>
      <c r="S2" s="13">
        <v>1</v>
      </c>
      <c r="T2" s="13">
        <v>1</v>
      </c>
      <c r="U2" s="22">
        <v>1</v>
      </c>
      <c r="V2" s="2">
        <f aca="true" t="shared" si="2" ref="V2:V9">SUM(N2:U2)</f>
        <v>7</v>
      </c>
      <c r="W2" s="76" t="s">
        <v>112</v>
      </c>
      <c r="X2" s="2">
        <v>1</v>
      </c>
      <c r="Y2" s="2">
        <v>35</v>
      </c>
    </row>
    <row r="3" spans="2:25" ht="18" customHeight="1">
      <c r="B3" s="1" t="s">
        <v>24</v>
      </c>
      <c r="C3" s="1" t="s">
        <v>7</v>
      </c>
      <c r="D3" s="1">
        <v>1991</v>
      </c>
      <c r="E3" s="2" t="s">
        <v>5</v>
      </c>
      <c r="F3" s="1">
        <v>81</v>
      </c>
      <c r="G3" s="1">
        <v>2</v>
      </c>
      <c r="H3" s="2">
        <f t="shared" si="0"/>
        <v>5</v>
      </c>
      <c r="I3" s="3">
        <f aca="true" t="shared" si="3" ref="I3:I9">GetRealePunkte(N3)+H3-H3</f>
        <v>5</v>
      </c>
      <c r="J3" s="3">
        <f aca="true" t="shared" si="4" ref="J3:J8">GetPartieCount(N3)+H3-H3</f>
        <v>7</v>
      </c>
      <c r="K3" s="1">
        <v>1991</v>
      </c>
      <c r="L3" s="3">
        <f aca="true" t="shared" si="5" ref="L3:L8">GetGekappteGegnerAvgSelo(N3)+H3-H3+K3-K3</f>
        <v>1823</v>
      </c>
      <c r="M3" s="26" t="str">
        <f>I3&amp;"&lt;"&amp;J3&amp;"&lt;"&amp;L3</f>
        <v>5&lt;7&lt;1823</v>
      </c>
      <c r="N3" s="14">
        <v>0</v>
      </c>
      <c r="O3" s="72" t="s">
        <v>0</v>
      </c>
      <c r="P3" s="73">
        <v>0.5</v>
      </c>
      <c r="Q3" s="2">
        <v>1</v>
      </c>
      <c r="R3" s="2">
        <v>1</v>
      </c>
      <c r="S3" s="2">
        <v>1</v>
      </c>
      <c r="T3" s="73">
        <v>0.5</v>
      </c>
      <c r="U3" s="48">
        <v>1</v>
      </c>
      <c r="V3" s="2">
        <f t="shared" si="2"/>
        <v>5</v>
      </c>
      <c r="W3" s="76" t="s">
        <v>113</v>
      </c>
      <c r="X3" s="2">
        <v>2</v>
      </c>
      <c r="Y3" s="2">
        <v>30</v>
      </c>
    </row>
    <row r="4" spans="2:25" ht="18" customHeight="1">
      <c r="B4" s="1" t="s">
        <v>73</v>
      </c>
      <c r="C4" s="1" t="s">
        <v>40</v>
      </c>
      <c r="D4" s="1">
        <v>1875</v>
      </c>
      <c r="E4" s="1" t="s">
        <v>5</v>
      </c>
      <c r="F4" s="1">
        <v>48</v>
      </c>
      <c r="G4" s="1">
        <v>3</v>
      </c>
      <c r="H4" s="2">
        <f t="shared" si="0"/>
        <v>3.5</v>
      </c>
      <c r="I4" s="3">
        <f t="shared" si="3"/>
        <v>3.5</v>
      </c>
      <c r="J4" s="3">
        <f t="shared" si="4"/>
        <v>7</v>
      </c>
      <c r="K4" s="1">
        <v>1875</v>
      </c>
      <c r="L4" s="3">
        <f t="shared" si="5"/>
        <v>1820</v>
      </c>
      <c r="M4" s="26" t="str">
        <f t="shared" si="1"/>
        <v>3,5&lt;7&lt;1820</v>
      </c>
      <c r="N4" s="14">
        <v>0</v>
      </c>
      <c r="O4" s="73">
        <v>0.5</v>
      </c>
      <c r="P4" s="72" t="s">
        <v>0</v>
      </c>
      <c r="Q4" s="2">
        <v>0</v>
      </c>
      <c r="R4" s="73">
        <v>0.5</v>
      </c>
      <c r="S4" s="73">
        <v>0.5</v>
      </c>
      <c r="T4" s="2">
        <v>1</v>
      </c>
      <c r="U4" s="48">
        <v>1</v>
      </c>
      <c r="V4" s="2">
        <f t="shared" si="2"/>
        <v>3.5</v>
      </c>
      <c r="W4" s="76" t="s">
        <v>90</v>
      </c>
      <c r="X4" s="2">
        <v>3</v>
      </c>
      <c r="Y4" s="2">
        <v>26</v>
      </c>
    </row>
    <row r="5" spans="2:25" ht="18" customHeight="1">
      <c r="B5" s="1" t="s">
        <v>19</v>
      </c>
      <c r="C5" s="1" t="s">
        <v>7</v>
      </c>
      <c r="D5" s="1">
        <v>1911</v>
      </c>
      <c r="E5" s="2" t="s">
        <v>5</v>
      </c>
      <c r="F5" s="1">
        <v>93</v>
      </c>
      <c r="G5" s="1">
        <v>4</v>
      </c>
      <c r="H5" s="2">
        <f t="shared" si="0"/>
        <v>3.5</v>
      </c>
      <c r="I5" s="3">
        <f t="shared" si="3"/>
        <v>3.5</v>
      </c>
      <c r="J5" s="3">
        <f t="shared" si="4"/>
        <v>7</v>
      </c>
      <c r="K5" s="1">
        <v>1911</v>
      </c>
      <c r="L5" s="3">
        <f t="shared" si="5"/>
        <v>1820</v>
      </c>
      <c r="M5" s="26" t="str">
        <f>I5&amp;"&lt;"&amp;J5&amp;"&lt;"&amp;L5</f>
        <v>3,5&lt;7&lt;1820</v>
      </c>
      <c r="N5" s="14">
        <v>0</v>
      </c>
      <c r="O5" s="2">
        <v>0</v>
      </c>
      <c r="P5" s="2">
        <v>1</v>
      </c>
      <c r="Q5" s="72" t="s">
        <v>0</v>
      </c>
      <c r="R5" s="2">
        <v>0</v>
      </c>
      <c r="S5" s="73">
        <v>0.5</v>
      </c>
      <c r="T5" s="2">
        <v>1</v>
      </c>
      <c r="U5" s="48">
        <v>1</v>
      </c>
      <c r="V5" s="2">
        <f t="shared" si="2"/>
        <v>3.5</v>
      </c>
      <c r="W5" s="76" t="s">
        <v>47</v>
      </c>
      <c r="X5" s="2">
        <v>4</v>
      </c>
      <c r="Y5" s="2">
        <v>23</v>
      </c>
    </row>
    <row r="6" spans="2:25" ht="18" customHeight="1">
      <c r="B6" s="1" t="s">
        <v>10</v>
      </c>
      <c r="C6" s="1" t="s">
        <v>7</v>
      </c>
      <c r="D6" s="1">
        <v>1801</v>
      </c>
      <c r="E6" s="2" t="s">
        <v>5</v>
      </c>
      <c r="F6" s="1">
        <v>52</v>
      </c>
      <c r="G6" s="1">
        <v>5</v>
      </c>
      <c r="H6" s="2">
        <f t="shared" si="0"/>
        <v>3</v>
      </c>
      <c r="I6" s="3">
        <f t="shared" si="3"/>
        <v>3</v>
      </c>
      <c r="J6" s="3">
        <f t="shared" si="4"/>
        <v>7</v>
      </c>
      <c r="K6" s="1">
        <v>1801</v>
      </c>
      <c r="L6" s="3">
        <f t="shared" si="5"/>
        <v>1826</v>
      </c>
      <c r="M6" s="26" t="str">
        <f t="shared" si="1"/>
        <v>3&lt;7&lt;1826</v>
      </c>
      <c r="N6" s="14">
        <v>0</v>
      </c>
      <c r="O6" s="2">
        <v>0</v>
      </c>
      <c r="P6" s="73">
        <v>0.5</v>
      </c>
      <c r="Q6" s="2">
        <v>1</v>
      </c>
      <c r="R6" s="72" t="s">
        <v>0</v>
      </c>
      <c r="S6" s="73">
        <v>0.5</v>
      </c>
      <c r="T6" s="73">
        <v>0.5</v>
      </c>
      <c r="U6" s="74">
        <v>0.5</v>
      </c>
      <c r="V6" s="2">
        <f t="shared" si="2"/>
        <v>3</v>
      </c>
      <c r="W6" s="76" t="s">
        <v>105</v>
      </c>
      <c r="X6" s="2">
        <v>5</v>
      </c>
      <c r="Y6" s="2">
        <v>21</v>
      </c>
    </row>
    <row r="7" spans="2:25" ht="18" customHeight="1">
      <c r="B7" s="1" t="s">
        <v>20</v>
      </c>
      <c r="C7" s="1" t="s">
        <v>7</v>
      </c>
      <c r="D7" s="1">
        <v>1840</v>
      </c>
      <c r="E7" s="2" t="s">
        <v>5</v>
      </c>
      <c r="F7" s="1">
        <v>56</v>
      </c>
      <c r="G7" s="1">
        <v>6</v>
      </c>
      <c r="H7" s="2">
        <f t="shared" si="0"/>
        <v>3</v>
      </c>
      <c r="I7" s="3">
        <f t="shared" si="3"/>
        <v>3</v>
      </c>
      <c r="J7" s="3">
        <f t="shared" si="4"/>
        <v>7</v>
      </c>
      <c r="K7" s="1">
        <v>1840</v>
      </c>
      <c r="L7" s="3">
        <f t="shared" si="5"/>
        <v>1820</v>
      </c>
      <c r="M7" s="26" t="str">
        <f t="shared" si="1"/>
        <v>3&lt;7&lt;1820</v>
      </c>
      <c r="N7" s="14">
        <v>0</v>
      </c>
      <c r="O7" s="2">
        <v>0</v>
      </c>
      <c r="P7" s="73">
        <v>0.5</v>
      </c>
      <c r="Q7" s="73">
        <v>0.5</v>
      </c>
      <c r="R7" s="73">
        <v>0.5</v>
      </c>
      <c r="S7" s="72" t="s">
        <v>0</v>
      </c>
      <c r="T7" s="2">
        <v>1</v>
      </c>
      <c r="U7" s="74">
        <v>0.5</v>
      </c>
      <c r="V7" s="2">
        <f t="shared" si="2"/>
        <v>3</v>
      </c>
      <c r="W7" s="76" t="s">
        <v>66</v>
      </c>
      <c r="X7" s="2">
        <v>6</v>
      </c>
      <c r="Y7" s="2">
        <v>20</v>
      </c>
    </row>
    <row r="8" spans="2:25" ht="18" customHeight="1">
      <c r="B8" s="1" t="s">
        <v>22</v>
      </c>
      <c r="C8" s="1" t="s">
        <v>7</v>
      </c>
      <c r="D8" s="1">
        <v>1445</v>
      </c>
      <c r="E8" s="2" t="s">
        <v>5</v>
      </c>
      <c r="F8" s="1">
        <v>32</v>
      </c>
      <c r="G8" s="1">
        <v>7</v>
      </c>
      <c r="H8" s="2">
        <f t="shared" si="0"/>
        <v>2</v>
      </c>
      <c r="I8" s="3">
        <f t="shared" si="3"/>
        <v>2</v>
      </c>
      <c r="J8" s="3">
        <f t="shared" si="4"/>
        <v>7</v>
      </c>
      <c r="K8" s="1">
        <v>1445</v>
      </c>
      <c r="L8" s="3">
        <f t="shared" si="5"/>
        <v>1799</v>
      </c>
      <c r="M8" s="26" t="str">
        <f t="shared" si="1"/>
        <v>2&lt;7&lt;1799</v>
      </c>
      <c r="N8" s="14">
        <v>0</v>
      </c>
      <c r="O8" s="73">
        <v>0.5</v>
      </c>
      <c r="P8" s="2">
        <v>0</v>
      </c>
      <c r="Q8" s="2">
        <v>0</v>
      </c>
      <c r="R8" s="73">
        <v>0.5</v>
      </c>
      <c r="S8" s="2">
        <v>0</v>
      </c>
      <c r="T8" s="72" t="s">
        <v>0</v>
      </c>
      <c r="U8" s="48">
        <v>1</v>
      </c>
      <c r="V8" s="2">
        <f t="shared" si="2"/>
        <v>2</v>
      </c>
      <c r="W8" s="76" t="s">
        <v>67</v>
      </c>
      <c r="X8" s="2">
        <v>7</v>
      </c>
      <c r="Y8" s="2">
        <v>19</v>
      </c>
    </row>
    <row r="9" spans="2:25" ht="18" customHeight="1" thickBot="1">
      <c r="B9" s="1" t="s">
        <v>21</v>
      </c>
      <c r="C9" s="1" t="s">
        <v>7</v>
      </c>
      <c r="D9" s="1">
        <v>1569</v>
      </c>
      <c r="E9" s="2" t="s">
        <v>5</v>
      </c>
      <c r="F9" s="1">
        <v>35</v>
      </c>
      <c r="G9" s="1">
        <v>8</v>
      </c>
      <c r="H9" s="2">
        <f t="shared" si="0"/>
        <v>1</v>
      </c>
      <c r="I9" s="3">
        <f t="shared" si="3"/>
        <v>1</v>
      </c>
      <c r="J9" s="3">
        <f>GetPartieCount(O9)+H9-H9</f>
        <v>6</v>
      </c>
      <c r="K9" s="1">
        <v>1569</v>
      </c>
      <c r="L9" s="3">
        <f>GetGekappteGegnerAvgSelo(O9)+H9-H9+K9-K9</f>
        <v>1894</v>
      </c>
      <c r="M9" s="26" t="str">
        <f t="shared" si="1"/>
        <v>1&lt;6&lt;1894</v>
      </c>
      <c r="N9" s="23">
        <v>0</v>
      </c>
      <c r="O9" s="51">
        <v>0</v>
      </c>
      <c r="P9" s="51">
        <v>0</v>
      </c>
      <c r="Q9" s="51">
        <v>0</v>
      </c>
      <c r="R9" s="75">
        <v>0.5</v>
      </c>
      <c r="S9" s="75">
        <v>0.5</v>
      </c>
      <c r="T9" s="51">
        <v>0</v>
      </c>
      <c r="U9" s="19" t="s">
        <v>0</v>
      </c>
      <c r="V9" s="28">
        <f t="shared" si="2"/>
        <v>1</v>
      </c>
      <c r="W9" s="76" t="s">
        <v>53</v>
      </c>
      <c r="X9" s="28">
        <v>8</v>
      </c>
      <c r="Y9" s="2">
        <v>18</v>
      </c>
    </row>
    <row r="10" spans="8:24" ht="18" customHeight="1">
      <c r="H10" s="4">
        <f>SUM(H2:H9)</f>
        <v>28</v>
      </c>
      <c r="I10" s="4">
        <f>SUM(I2:I9)</f>
        <v>28</v>
      </c>
      <c r="J10" s="4">
        <f>SUM(J2:J9)/2</f>
        <v>27.5</v>
      </c>
      <c r="K10" s="4"/>
      <c r="L10" s="3"/>
      <c r="M10" s="2"/>
      <c r="V10" s="4">
        <f>SUM(V2:V9)</f>
        <v>28</v>
      </c>
      <c r="W10" s="4"/>
      <c r="X10" s="4">
        <f>SUM(X2:X9)</f>
        <v>36</v>
      </c>
    </row>
    <row r="11" spans="9:13" ht="18" customHeight="1">
      <c r="I11" s="3"/>
      <c r="J11" s="3"/>
      <c r="K11" s="3"/>
      <c r="L11" s="3"/>
      <c r="M11" s="2"/>
    </row>
  </sheetData>
  <sheetProtection/>
  <conditionalFormatting sqref="R9">
    <cfRule type="expression" priority="3" dxfId="0" stopIfTrue="1">
      <formula>(LEFT($C9,6)="BSV 63")</formula>
    </cfRule>
  </conditionalFormatting>
  <conditionalFormatting sqref="T6">
    <cfRule type="expression" priority="7" dxfId="0" stopIfTrue="1">
      <formula>(LEFT($C6,6)="BSV 63")</formula>
    </cfRule>
  </conditionalFormatting>
  <conditionalFormatting sqref="U6">
    <cfRule type="expression" priority="6" dxfId="0" stopIfTrue="1">
      <formula>(LEFT($C6,6)="BSV 63")</formula>
    </cfRule>
  </conditionalFormatting>
  <conditionalFormatting sqref="R7">
    <cfRule type="expression" priority="5" dxfId="0" stopIfTrue="1">
      <formula>(LEFT($C7,6)="BSV 63")</formula>
    </cfRule>
  </conditionalFormatting>
  <conditionalFormatting sqref="R8">
    <cfRule type="expression" priority="4" dxfId="0" stopIfTrue="1">
      <formula>(LEFT($C8,6)="BSV 63")</formula>
    </cfRule>
  </conditionalFormatting>
  <conditionalFormatting sqref="T3">
    <cfRule type="expression" priority="11" dxfId="0" stopIfTrue="1">
      <formula>(LEFT($C3,6)="BSV 63")</formula>
    </cfRule>
  </conditionalFormatting>
  <conditionalFormatting sqref="S4">
    <cfRule type="expression" priority="10" dxfId="0" stopIfTrue="1">
      <formula>(LEFT($C4,6)="BSV 63")</formula>
    </cfRule>
  </conditionalFormatting>
  <conditionalFormatting sqref="P7">
    <cfRule type="expression" priority="9" dxfId="0" stopIfTrue="1">
      <formula>(LEFT($C7,6)="BSV 63")</formula>
    </cfRule>
  </conditionalFormatting>
  <conditionalFormatting sqref="S6">
    <cfRule type="expression" priority="8" dxfId="0" stopIfTrue="1">
      <formula>(LEFT($C6,6)="BSV 63")</formula>
    </cfRule>
  </conditionalFormatting>
  <conditionalFormatting sqref="U7">
    <cfRule type="expression" priority="2" dxfId="0" stopIfTrue="1">
      <formula>(LEFT($C7,6)="BSV 63")</formula>
    </cfRule>
  </conditionalFormatting>
  <conditionalFormatting sqref="S9">
    <cfRule type="expression" priority="1" dxfId="0" stopIfTrue="1">
      <formula>(LEFT($C9,6)="BSV 63")</formula>
    </cfRule>
  </conditionalFormatting>
  <conditionalFormatting sqref="R4">
    <cfRule type="expression" priority="18" dxfId="0" stopIfTrue="1">
      <formula>(LEFT($C4,6)="BSV 63")</formula>
    </cfRule>
  </conditionalFormatting>
  <conditionalFormatting sqref="P6">
    <cfRule type="expression" priority="17" dxfId="0" stopIfTrue="1">
      <formula>(LEFT($C6,6)="BSV 63")</formula>
    </cfRule>
  </conditionalFormatting>
  <conditionalFormatting sqref="S5">
    <cfRule type="expression" priority="16" dxfId="0" stopIfTrue="1">
      <formula>(LEFT($C5,6)="BSV 63")</formula>
    </cfRule>
  </conditionalFormatting>
  <conditionalFormatting sqref="Q7">
    <cfRule type="expression" priority="15" dxfId="0" stopIfTrue="1">
      <formula>(LEFT($C7,6)="BSV 63")</formula>
    </cfRule>
  </conditionalFormatting>
  <conditionalFormatting sqref="P3">
    <cfRule type="expression" priority="14" dxfId="0" stopIfTrue="1">
      <formula>(LEFT($C3,6)="BSV 63")</formula>
    </cfRule>
  </conditionalFormatting>
  <conditionalFormatting sqref="O4">
    <cfRule type="expression" priority="13" dxfId="0" stopIfTrue="1">
      <formula>(LEFT($C4,6)="BSV 63")</formula>
    </cfRule>
  </conditionalFormatting>
  <conditionalFormatting sqref="O8">
    <cfRule type="expression" priority="12" dxfId="0" stopIfTrue="1">
      <formula>(LEFT($C8,6)="BSV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75" r:id="rId1"/>
  <headerFooter alignWithMargins="0">
    <oddHeader>&amp;C&amp;12Dezember-Schnellschach 2020 bei ChWe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B1:AE17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2.710937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27" width="3.8515625" style="1" customWidth="1"/>
    <col min="28" max="28" width="5.140625" style="1" bestFit="1" customWidth="1"/>
    <col min="29" max="29" width="8.421875" style="1" bestFit="1" customWidth="1"/>
    <col min="30" max="30" width="6.00390625" style="1" bestFit="1" customWidth="1"/>
    <col min="31" max="31" width="4.140625" style="1" bestFit="1" customWidth="1"/>
    <col min="32" max="16384" width="11.421875" style="1" customWidth="1"/>
  </cols>
  <sheetData>
    <row r="1" spans="2:31" s="8" customFormat="1" ht="18" customHeight="1" thickBot="1">
      <c r="B1" s="5">
        <v>43861</v>
      </c>
      <c r="C1" s="6" t="s">
        <v>1</v>
      </c>
      <c r="D1" s="21" t="s">
        <v>13</v>
      </c>
      <c r="E1" s="7" t="s">
        <v>5</v>
      </c>
      <c r="F1" s="21" t="s">
        <v>6</v>
      </c>
      <c r="G1" s="6"/>
      <c r="H1" s="7" t="s">
        <v>16</v>
      </c>
      <c r="I1" s="7" t="s">
        <v>14</v>
      </c>
      <c r="J1" s="7" t="s">
        <v>15</v>
      </c>
      <c r="K1" s="7" t="s">
        <v>13</v>
      </c>
      <c r="L1" s="7" t="s">
        <v>17</v>
      </c>
      <c r="M1" s="7" t="s">
        <v>18</v>
      </c>
      <c r="N1" s="7">
        <v>1</v>
      </c>
      <c r="O1" s="7">
        <v>2</v>
      </c>
      <c r="P1" s="7">
        <v>3</v>
      </c>
      <c r="Q1" s="7">
        <v>4</v>
      </c>
      <c r="R1" s="7">
        <v>5</v>
      </c>
      <c r="S1" s="7">
        <v>6</v>
      </c>
      <c r="T1" s="7">
        <v>7</v>
      </c>
      <c r="U1" s="7">
        <v>8</v>
      </c>
      <c r="V1" s="7">
        <v>9</v>
      </c>
      <c r="W1" s="7">
        <v>10</v>
      </c>
      <c r="X1" s="7">
        <v>11</v>
      </c>
      <c r="Y1" s="7">
        <v>12</v>
      </c>
      <c r="Z1" s="7">
        <v>13</v>
      </c>
      <c r="AA1" s="7">
        <v>14</v>
      </c>
      <c r="AB1" s="7" t="s">
        <v>3</v>
      </c>
      <c r="AC1" s="7" t="s">
        <v>9</v>
      </c>
      <c r="AD1" s="7" t="s">
        <v>2</v>
      </c>
      <c r="AE1" s="7" t="s">
        <v>4</v>
      </c>
    </row>
    <row r="2" spans="2:31" ht="18" customHeight="1">
      <c r="B2" s="1" t="s">
        <v>33</v>
      </c>
      <c r="C2" s="1" t="s">
        <v>7</v>
      </c>
      <c r="D2" s="1">
        <v>1995</v>
      </c>
      <c r="E2" s="2" t="s">
        <v>5</v>
      </c>
      <c r="F2" s="1">
        <v>21</v>
      </c>
      <c r="G2" s="1">
        <v>1</v>
      </c>
      <c r="H2" s="2">
        <f aca="true" t="shared" si="0" ref="H2:H15">SUM(N2:AA2)</f>
        <v>5</v>
      </c>
      <c r="I2" s="3">
        <f aca="true" t="shared" si="1" ref="I2:I15">GetRealePunkte(N2)+H2-H2</f>
        <v>5</v>
      </c>
      <c r="J2" s="3">
        <f aca="true" t="shared" si="2" ref="J2:J15">GetPartieCount(N2)+H2-H2</f>
        <v>6</v>
      </c>
      <c r="K2" s="1">
        <v>1995</v>
      </c>
      <c r="L2" s="3">
        <f aca="true" t="shared" si="3" ref="L2:L15">GetGekappteGegnerAvgSelo(N2)+H2-H2+K2-K2</f>
        <v>1877</v>
      </c>
      <c r="M2" s="26" t="str">
        <f aca="true" t="shared" si="4" ref="M2:M15">I2&amp;"&lt;"&amp;J2&amp;"&lt;"&amp;L2</f>
        <v>5&lt;6&lt;1877</v>
      </c>
      <c r="N2" s="12" t="s">
        <v>0</v>
      </c>
      <c r="O2" s="13">
        <v>0</v>
      </c>
      <c r="P2" s="13">
        <v>1</v>
      </c>
      <c r="Q2" s="13">
        <v>1</v>
      </c>
      <c r="R2" s="13"/>
      <c r="S2" s="13"/>
      <c r="T2" s="13">
        <v>1</v>
      </c>
      <c r="U2" s="13">
        <v>1</v>
      </c>
      <c r="V2" s="13"/>
      <c r="W2" s="13"/>
      <c r="X2" s="13"/>
      <c r="Y2" s="13"/>
      <c r="Z2" s="13">
        <v>1</v>
      </c>
      <c r="AA2" s="22"/>
      <c r="AB2" s="3">
        <f aca="true" t="shared" si="5" ref="AB2:AB15">SUM(N2:AA2)</f>
        <v>5</v>
      </c>
      <c r="AC2" s="20" t="s">
        <v>43</v>
      </c>
      <c r="AD2" s="2">
        <v>1</v>
      </c>
      <c r="AE2" s="2">
        <v>35</v>
      </c>
    </row>
    <row r="3" spans="2:31" ht="18" customHeight="1">
      <c r="B3" s="1" t="s">
        <v>35</v>
      </c>
      <c r="C3" s="1" t="s">
        <v>7</v>
      </c>
      <c r="D3" s="1">
        <v>2031</v>
      </c>
      <c r="E3" s="2" t="s">
        <v>5</v>
      </c>
      <c r="F3" s="1">
        <v>53</v>
      </c>
      <c r="G3" s="1">
        <v>2</v>
      </c>
      <c r="H3" s="2">
        <f t="shared" si="0"/>
        <v>4.5</v>
      </c>
      <c r="I3" s="3">
        <f t="shared" si="1"/>
        <v>4.5</v>
      </c>
      <c r="J3" s="3">
        <f t="shared" si="2"/>
        <v>6</v>
      </c>
      <c r="K3" s="1">
        <v>2031</v>
      </c>
      <c r="L3" s="3">
        <f t="shared" si="3"/>
        <v>1888</v>
      </c>
      <c r="M3" s="26" t="str">
        <f t="shared" si="4"/>
        <v>4,5&lt;6&lt;1888</v>
      </c>
      <c r="N3" s="14">
        <v>1</v>
      </c>
      <c r="O3" s="15" t="s">
        <v>0</v>
      </c>
      <c r="P3" s="16">
        <v>0</v>
      </c>
      <c r="Q3" s="29">
        <v>0.5</v>
      </c>
      <c r="R3" s="16">
        <v>1</v>
      </c>
      <c r="S3" s="16"/>
      <c r="T3" s="16">
        <v>1</v>
      </c>
      <c r="U3" s="16"/>
      <c r="V3" s="16">
        <v>1</v>
      </c>
      <c r="W3" s="16"/>
      <c r="X3" s="16"/>
      <c r="Y3" s="16"/>
      <c r="Z3" s="16"/>
      <c r="AA3" s="17"/>
      <c r="AB3" s="2">
        <f t="shared" si="5"/>
        <v>4.5</v>
      </c>
      <c r="AC3" s="20" t="s">
        <v>44</v>
      </c>
      <c r="AD3" s="2">
        <v>2</v>
      </c>
      <c r="AE3" s="2">
        <v>30</v>
      </c>
    </row>
    <row r="4" spans="2:31" ht="18" customHeight="1">
      <c r="B4" s="1" t="s">
        <v>41</v>
      </c>
      <c r="C4" s="1" t="s">
        <v>7</v>
      </c>
      <c r="D4" s="1">
        <v>2142</v>
      </c>
      <c r="E4" s="1" t="s">
        <v>5</v>
      </c>
      <c r="F4" s="1">
        <v>43</v>
      </c>
      <c r="G4" s="1">
        <v>3</v>
      </c>
      <c r="H4" s="2">
        <f t="shared" si="0"/>
        <v>4.5</v>
      </c>
      <c r="I4" s="3">
        <f t="shared" si="1"/>
        <v>4.5</v>
      </c>
      <c r="J4" s="3">
        <f t="shared" si="2"/>
        <v>6</v>
      </c>
      <c r="K4" s="1">
        <v>2142</v>
      </c>
      <c r="L4" s="3">
        <f t="shared" si="3"/>
        <v>1836</v>
      </c>
      <c r="M4" s="26" t="str">
        <f t="shared" si="4"/>
        <v>4,5&lt;6&lt;1836</v>
      </c>
      <c r="N4" s="14">
        <v>0</v>
      </c>
      <c r="O4" s="16">
        <v>1</v>
      </c>
      <c r="P4" s="15" t="s">
        <v>0</v>
      </c>
      <c r="Q4" s="16">
        <v>1</v>
      </c>
      <c r="R4" s="16"/>
      <c r="S4" s="29">
        <v>0.5</v>
      </c>
      <c r="T4" s="16"/>
      <c r="U4" s="16"/>
      <c r="V4" s="16">
        <v>1</v>
      </c>
      <c r="W4" s="16"/>
      <c r="X4" s="16"/>
      <c r="Y4" s="16"/>
      <c r="Z4" s="16">
        <v>1</v>
      </c>
      <c r="AA4" s="17"/>
      <c r="AB4" s="2">
        <f t="shared" si="5"/>
        <v>4.5</v>
      </c>
      <c r="AC4" s="20" t="s">
        <v>45</v>
      </c>
      <c r="AD4" s="2">
        <v>3</v>
      </c>
      <c r="AE4" s="2">
        <v>26</v>
      </c>
    </row>
    <row r="5" spans="2:31" ht="18" customHeight="1">
      <c r="B5" s="1" t="s">
        <v>26</v>
      </c>
      <c r="C5" s="1" t="s">
        <v>7</v>
      </c>
      <c r="D5" s="1">
        <v>1984</v>
      </c>
      <c r="E5" s="2" t="s">
        <v>5</v>
      </c>
      <c r="F5" s="1">
        <v>87</v>
      </c>
      <c r="G5" s="1">
        <v>4</v>
      </c>
      <c r="H5" s="2">
        <f t="shared" si="0"/>
        <v>3.5</v>
      </c>
      <c r="I5" s="3">
        <f t="shared" si="1"/>
        <v>3.5</v>
      </c>
      <c r="J5" s="3">
        <f t="shared" si="2"/>
        <v>6</v>
      </c>
      <c r="K5" s="1">
        <v>1984</v>
      </c>
      <c r="L5" s="3">
        <f t="shared" si="3"/>
        <v>1836</v>
      </c>
      <c r="M5" s="26" t="str">
        <f t="shared" si="4"/>
        <v>3,5&lt;6&lt;1836</v>
      </c>
      <c r="N5" s="14">
        <v>0</v>
      </c>
      <c r="O5" s="29">
        <v>0.5</v>
      </c>
      <c r="P5" s="16">
        <v>0</v>
      </c>
      <c r="Q5" s="15" t="s">
        <v>0</v>
      </c>
      <c r="R5" s="16"/>
      <c r="S5" s="16"/>
      <c r="T5" s="16">
        <v>1</v>
      </c>
      <c r="U5" s="16"/>
      <c r="V5" s="16">
        <v>1</v>
      </c>
      <c r="W5" s="16"/>
      <c r="X5" s="16">
        <v>1</v>
      </c>
      <c r="Y5" s="16"/>
      <c r="Z5" s="16"/>
      <c r="AA5" s="17"/>
      <c r="AB5" s="2">
        <f t="shared" si="5"/>
        <v>3.5</v>
      </c>
      <c r="AC5" s="20" t="s">
        <v>46</v>
      </c>
      <c r="AD5" s="2">
        <v>4</v>
      </c>
      <c r="AE5" s="2">
        <v>23</v>
      </c>
    </row>
    <row r="6" spans="2:31" ht="18" customHeight="1">
      <c r="B6" s="1" t="s">
        <v>36</v>
      </c>
      <c r="C6" s="1" t="s">
        <v>37</v>
      </c>
      <c r="D6" s="1">
        <v>1930</v>
      </c>
      <c r="E6" s="2" t="s">
        <v>5</v>
      </c>
      <c r="F6" s="1">
        <v>0</v>
      </c>
      <c r="G6" s="1">
        <v>5</v>
      </c>
      <c r="H6" s="2">
        <f t="shared" si="0"/>
        <v>3.5</v>
      </c>
      <c r="I6" s="3">
        <f t="shared" si="1"/>
        <v>3.5</v>
      </c>
      <c r="J6" s="3">
        <f t="shared" si="2"/>
        <v>6</v>
      </c>
      <c r="K6" s="1">
        <v>1930</v>
      </c>
      <c r="L6" s="3">
        <f t="shared" si="3"/>
        <v>1721</v>
      </c>
      <c r="M6" s="26" t="str">
        <f t="shared" si="4"/>
        <v>3,5&lt;6&lt;1721</v>
      </c>
      <c r="N6" s="14"/>
      <c r="O6" s="16">
        <v>0</v>
      </c>
      <c r="P6" s="16"/>
      <c r="Q6" s="16"/>
      <c r="R6" s="15" t="s">
        <v>0</v>
      </c>
      <c r="S6" s="29">
        <v>0.5</v>
      </c>
      <c r="T6" s="16"/>
      <c r="U6" s="16">
        <v>1</v>
      </c>
      <c r="V6" s="16">
        <v>0</v>
      </c>
      <c r="W6" s="16"/>
      <c r="X6" s="16"/>
      <c r="Y6" s="16">
        <v>1</v>
      </c>
      <c r="Z6" s="16">
        <v>1</v>
      </c>
      <c r="AA6" s="17"/>
      <c r="AB6" s="2">
        <f t="shared" si="5"/>
        <v>3.5</v>
      </c>
      <c r="AC6" s="20" t="s">
        <v>47</v>
      </c>
      <c r="AD6" s="2">
        <v>5</v>
      </c>
      <c r="AE6" s="2">
        <v>21</v>
      </c>
    </row>
    <row r="7" spans="2:31" ht="18" customHeight="1">
      <c r="B7" s="1" t="s">
        <v>39</v>
      </c>
      <c r="C7" s="1" t="s">
        <v>40</v>
      </c>
      <c r="D7" s="1">
        <v>1733</v>
      </c>
      <c r="E7" s="2" t="s">
        <v>5</v>
      </c>
      <c r="F7" s="1">
        <v>25</v>
      </c>
      <c r="G7" s="1">
        <v>6</v>
      </c>
      <c r="H7" s="2">
        <f t="shared" si="0"/>
        <v>3</v>
      </c>
      <c r="I7" s="3">
        <f t="shared" si="1"/>
        <v>3</v>
      </c>
      <c r="J7" s="3">
        <f t="shared" si="2"/>
        <v>6</v>
      </c>
      <c r="K7" s="1">
        <v>1733</v>
      </c>
      <c r="L7" s="3">
        <f t="shared" si="3"/>
        <v>1675</v>
      </c>
      <c r="M7" s="26" t="str">
        <f t="shared" si="4"/>
        <v>3&lt;6&lt;1675</v>
      </c>
      <c r="N7" s="14"/>
      <c r="O7" s="16"/>
      <c r="P7" s="29">
        <v>0.5</v>
      </c>
      <c r="Q7" s="16"/>
      <c r="R7" s="29">
        <v>0.5</v>
      </c>
      <c r="S7" s="15" t="s">
        <v>0</v>
      </c>
      <c r="T7" s="16"/>
      <c r="U7" s="29">
        <v>0.5</v>
      </c>
      <c r="V7" s="29">
        <v>0.5</v>
      </c>
      <c r="W7" s="29">
        <v>0.5</v>
      </c>
      <c r="X7" s="29">
        <v>0.5</v>
      </c>
      <c r="Y7" s="16"/>
      <c r="Z7" s="16"/>
      <c r="AA7" s="17"/>
      <c r="AB7" s="2">
        <f t="shared" si="5"/>
        <v>3</v>
      </c>
      <c r="AC7" s="20" t="s">
        <v>48</v>
      </c>
      <c r="AD7" s="2">
        <v>6</v>
      </c>
      <c r="AE7" s="2">
        <v>20</v>
      </c>
    </row>
    <row r="8" spans="2:31" ht="18" customHeight="1">
      <c r="B8" s="1" t="s">
        <v>19</v>
      </c>
      <c r="C8" s="1" t="s">
        <v>7</v>
      </c>
      <c r="D8" s="1">
        <v>1848</v>
      </c>
      <c r="E8" s="2" t="s">
        <v>5</v>
      </c>
      <c r="F8" s="1">
        <v>81</v>
      </c>
      <c r="G8" s="1">
        <v>7</v>
      </c>
      <c r="H8" s="2">
        <f t="shared" si="0"/>
        <v>3</v>
      </c>
      <c r="I8" s="3">
        <f t="shared" si="1"/>
        <v>3</v>
      </c>
      <c r="J8" s="3">
        <f t="shared" si="2"/>
        <v>6</v>
      </c>
      <c r="K8" s="1">
        <v>1848</v>
      </c>
      <c r="L8" s="3">
        <f t="shared" si="3"/>
        <v>1800</v>
      </c>
      <c r="M8" s="26" t="str">
        <f t="shared" si="4"/>
        <v>3&lt;6&lt;1800</v>
      </c>
      <c r="N8" s="14">
        <v>0</v>
      </c>
      <c r="O8" s="16">
        <v>0</v>
      </c>
      <c r="P8" s="16"/>
      <c r="Q8" s="16">
        <v>0</v>
      </c>
      <c r="R8" s="16"/>
      <c r="S8" s="16"/>
      <c r="T8" s="15" t="s">
        <v>0</v>
      </c>
      <c r="U8" s="16">
        <v>1</v>
      </c>
      <c r="V8" s="16"/>
      <c r="W8" s="16"/>
      <c r="X8" s="16"/>
      <c r="Y8" s="16">
        <v>1</v>
      </c>
      <c r="Z8" s="16"/>
      <c r="AA8" s="17">
        <v>1</v>
      </c>
      <c r="AB8" s="2">
        <f t="shared" si="5"/>
        <v>3</v>
      </c>
      <c r="AC8" s="20" t="s">
        <v>49</v>
      </c>
      <c r="AD8" s="2">
        <v>7</v>
      </c>
      <c r="AE8" s="2">
        <v>19</v>
      </c>
    </row>
    <row r="9" spans="2:31" ht="18" customHeight="1">
      <c r="B9" s="1" t="s">
        <v>10</v>
      </c>
      <c r="C9" s="1" t="s">
        <v>7</v>
      </c>
      <c r="D9" s="1">
        <v>1879</v>
      </c>
      <c r="E9" s="2" t="s">
        <v>5</v>
      </c>
      <c r="F9" s="1">
        <v>46</v>
      </c>
      <c r="G9" s="1">
        <v>8</v>
      </c>
      <c r="H9" s="2">
        <f t="shared" si="0"/>
        <v>2.5</v>
      </c>
      <c r="I9" s="3">
        <f t="shared" si="1"/>
        <v>2.5</v>
      </c>
      <c r="J9" s="3">
        <f t="shared" si="2"/>
        <v>6</v>
      </c>
      <c r="K9" s="1">
        <v>1879</v>
      </c>
      <c r="L9" s="3">
        <f t="shared" si="3"/>
        <v>1727</v>
      </c>
      <c r="M9" s="26" t="str">
        <f t="shared" si="4"/>
        <v>2,5&lt;6&lt;1727</v>
      </c>
      <c r="N9" s="14">
        <v>0</v>
      </c>
      <c r="O9" s="16"/>
      <c r="P9" s="16"/>
      <c r="Q9" s="16"/>
      <c r="R9" s="16">
        <v>0</v>
      </c>
      <c r="S9" s="29">
        <v>0.5</v>
      </c>
      <c r="T9" s="16">
        <v>0</v>
      </c>
      <c r="U9" s="15" t="s">
        <v>0</v>
      </c>
      <c r="V9" s="16"/>
      <c r="W9" s="16">
        <v>1</v>
      </c>
      <c r="X9" s="16">
        <v>1</v>
      </c>
      <c r="Y9" s="16"/>
      <c r="Z9" s="16"/>
      <c r="AA9" s="17"/>
      <c r="AB9" s="2">
        <f t="shared" si="5"/>
        <v>2.5</v>
      </c>
      <c r="AC9" s="20" t="s">
        <v>29</v>
      </c>
      <c r="AD9" s="2">
        <v>8</v>
      </c>
      <c r="AE9" s="2">
        <v>18</v>
      </c>
    </row>
    <row r="10" spans="2:31" ht="18" customHeight="1">
      <c r="B10" s="1" t="s">
        <v>38</v>
      </c>
      <c r="C10" s="1" t="s">
        <v>31</v>
      </c>
      <c r="D10" s="1">
        <v>1719</v>
      </c>
      <c r="E10" s="2" t="s">
        <v>5</v>
      </c>
      <c r="F10" s="1">
        <v>0</v>
      </c>
      <c r="G10" s="1">
        <v>9</v>
      </c>
      <c r="H10" s="2">
        <f t="shared" si="0"/>
        <v>2.5</v>
      </c>
      <c r="I10" s="3">
        <f t="shared" si="1"/>
        <v>2.5</v>
      </c>
      <c r="J10" s="3">
        <f t="shared" si="2"/>
        <v>6</v>
      </c>
      <c r="K10" s="1">
        <v>1719</v>
      </c>
      <c r="L10" s="3">
        <f t="shared" si="3"/>
        <v>1787</v>
      </c>
      <c r="M10" s="26" t="str">
        <f t="shared" si="4"/>
        <v>2,5&lt;6&lt;1787</v>
      </c>
      <c r="N10" s="14"/>
      <c r="O10" s="16">
        <v>0</v>
      </c>
      <c r="P10" s="16">
        <v>0</v>
      </c>
      <c r="Q10" s="16">
        <v>0</v>
      </c>
      <c r="R10" s="16">
        <v>1</v>
      </c>
      <c r="S10" s="29">
        <v>0.5</v>
      </c>
      <c r="T10" s="16"/>
      <c r="U10" s="16"/>
      <c r="V10" s="15" t="s">
        <v>0</v>
      </c>
      <c r="W10" s="32"/>
      <c r="X10" s="16"/>
      <c r="Y10" s="16"/>
      <c r="Z10" s="16"/>
      <c r="AA10" s="17">
        <v>1</v>
      </c>
      <c r="AB10" s="30">
        <f t="shared" si="5"/>
        <v>2.5</v>
      </c>
      <c r="AC10" s="31" t="s">
        <v>50</v>
      </c>
      <c r="AD10" s="2">
        <v>9</v>
      </c>
      <c r="AE10" s="2">
        <v>17</v>
      </c>
    </row>
    <row r="11" spans="2:31" ht="18" customHeight="1">
      <c r="B11" s="1" t="s">
        <v>22</v>
      </c>
      <c r="C11" s="1" t="s">
        <v>7</v>
      </c>
      <c r="D11" s="1">
        <v>1434</v>
      </c>
      <c r="E11" s="2" t="s">
        <v>5</v>
      </c>
      <c r="F11" s="1">
        <v>27</v>
      </c>
      <c r="G11" s="1">
        <v>10</v>
      </c>
      <c r="H11" s="2">
        <f>SUM(N11:AA11)</f>
        <v>2.5</v>
      </c>
      <c r="I11" s="3">
        <f>GetRealePunkte(N11)+H11-H11</f>
        <v>2.5</v>
      </c>
      <c r="J11" s="3">
        <f>GetPartieCount(N11)+H11-H11</f>
        <v>6</v>
      </c>
      <c r="K11" s="1">
        <v>1436</v>
      </c>
      <c r="L11" s="3">
        <f>GetGekappteGegnerAvgSelo(N11)+H11-H11+K11-K11</f>
        <v>933</v>
      </c>
      <c r="M11" s="26" t="str">
        <f>I11&amp;"&lt;"&amp;J11&amp;"&lt;"&amp;L11</f>
        <v>2,5&lt;6&lt;933</v>
      </c>
      <c r="N11" s="14"/>
      <c r="O11" s="16"/>
      <c r="P11" s="16"/>
      <c r="Q11" s="16"/>
      <c r="R11" s="16"/>
      <c r="S11" s="29">
        <v>0.5</v>
      </c>
      <c r="T11" s="16"/>
      <c r="U11" s="16">
        <v>0</v>
      </c>
      <c r="V11" s="32"/>
      <c r="W11" s="15" t="s">
        <v>0</v>
      </c>
      <c r="X11" s="16">
        <v>1</v>
      </c>
      <c r="Y11" s="16">
        <v>0</v>
      </c>
      <c r="Z11" s="16">
        <v>1</v>
      </c>
      <c r="AA11" s="17">
        <v>0</v>
      </c>
      <c r="AB11" s="30">
        <f>SUM(N11:AA11)</f>
        <v>2.5</v>
      </c>
      <c r="AC11" s="31" t="s">
        <v>50</v>
      </c>
      <c r="AD11" s="2">
        <v>9</v>
      </c>
      <c r="AE11" s="2">
        <v>17</v>
      </c>
    </row>
    <row r="12" spans="2:31" ht="18" customHeight="1">
      <c r="B12" s="1" t="s">
        <v>21</v>
      </c>
      <c r="C12" s="1" t="s">
        <v>7</v>
      </c>
      <c r="D12" s="1">
        <v>1575</v>
      </c>
      <c r="E12" s="2" t="s">
        <v>5</v>
      </c>
      <c r="F12" s="1">
        <v>25</v>
      </c>
      <c r="G12" s="1">
        <v>11</v>
      </c>
      <c r="H12" s="2">
        <f>SUM(N12:AA12)</f>
        <v>2.5</v>
      </c>
      <c r="I12" s="3">
        <f>GetRealePunkte(N12)+H12-H12</f>
        <v>2.5</v>
      </c>
      <c r="J12" s="3">
        <f>GetPartieCount(N12)+H12-H12</f>
        <v>6</v>
      </c>
      <c r="K12" s="1">
        <v>1575</v>
      </c>
      <c r="L12" s="3">
        <f>GetGekappteGegnerAvgSelo(N12)+H12-H12+K12-K12</f>
        <v>1067</v>
      </c>
      <c r="M12" s="26" t="str">
        <f>I12&amp;"&lt;"&amp;J12&amp;"&lt;"&amp;L12</f>
        <v>2,5&lt;6&lt;1067</v>
      </c>
      <c r="N12" s="14"/>
      <c r="O12" s="16"/>
      <c r="P12" s="16"/>
      <c r="Q12" s="16">
        <v>0</v>
      </c>
      <c r="R12" s="16"/>
      <c r="S12" s="29">
        <v>0.5</v>
      </c>
      <c r="T12" s="16"/>
      <c r="U12" s="16">
        <v>0</v>
      </c>
      <c r="V12" s="16"/>
      <c r="W12" s="16">
        <v>0</v>
      </c>
      <c r="X12" s="15" t="s">
        <v>0</v>
      </c>
      <c r="Y12" s="16">
        <v>1</v>
      </c>
      <c r="Z12" s="16"/>
      <c r="AA12" s="17">
        <v>1</v>
      </c>
      <c r="AB12" s="3">
        <f>SUM(N12:AA12)</f>
        <v>2.5</v>
      </c>
      <c r="AC12" s="20" t="s">
        <v>51</v>
      </c>
      <c r="AD12" s="2">
        <v>11</v>
      </c>
      <c r="AE12" s="2">
        <v>15</v>
      </c>
    </row>
    <row r="13" spans="2:31" ht="18" customHeight="1">
      <c r="B13" s="1" t="s">
        <v>42</v>
      </c>
      <c r="C13" s="1" t="s">
        <v>40</v>
      </c>
      <c r="D13" s="1">
        <v>1517</v>
      </c>
      <c r="E13" s="2" t="s">
        <v>5</v>
      </c>
      <c r="F13" s="1">
        <v>0</v>
      </c>
      <c r="G13" s="1">
        <v>12</v>
      </c>
      <c r="H13" s="2">
        <f>SUM(N13:AA13)</f>
        <v>2</v>
      </c>
      <c r="I13" s="3">
        <f>GetRealePunkte(N13)+H13-H13</f>
        <v>2</v>
      </c>
      <c r="J13" s="3">
        <f>GetPartieCount(N13)+H13-H13</f>
        <v>6</v>
      </c>
      <c r="K13" s="1">
        <v>1517</v>
      </c>
      <c r="L13" s="3">
        <f>GetGekappteGegnerAvgSelo(N13)+H13-H13+K13-K13</f>
        <v>267</v>
      </c>
      <c r="M13" s="26" t="str">
        <f>I13&amp;"&lt;"&amp;J13&amp;"&lt;"&amp;L13</f>
        <v>2&lt;6&lt;267</v>
      </c>
      <c r="N13" s="14"/>
      <c r="O13" s="16"/>
      <c r="P13" s="16"/>
      <c r="Q13" s="16"/>
      <c r="R13" s="16">
        <v>0</v>
      </c>
      <c r="S13" s="16"/>
      <c r="T13" s="16">
        <v>0</v>
      </c>
      <c r="U13" s="16"/>
      <c r="V13" s="16"/>
      <c r="W13" s="16">
        <v>1</v>
      </c>
      <c r="X13" s="16">
        <v>0</v>
      </c>
      <c r="Y13" s="15" t="s">
        <v>0</v>
      </c>
      <c r="Z13" s="16">
        <v>0</v>
      </c>
      <c r="AA13" s="17">
        <v>1</v>
      </c>
      <c r="AB13" s="3">
        <f>SUM(N13:AA13)</f>
        <v>2</v>
      </c>
      <c r="AC13" s="20" t="s">
        <v>52</v>
      </c>
      <c r="AD13" s="2">
        <v>12</v>
      </c>
      <c r="AE13" s="2">
        <v>14</v>
      </c>
    </row>
    <row r="14" spans="2:31" ht="18" customHeight="1">
      <c r="B14" s="1" t="s">
        <v>23</v>
      </c>
      <c r="C14" s="1" t="s">
        <v>7</v>
      </c>
      <c r="D14" s="1">
        <v>1665</v>
      </c>
      <c r="E14" s="2" t="s">
        <v>5</v>
      </c>
      <c r="F14" s="1">
        <v>6</v>
      </c>
      <c r="G14" s="1">
        <v>13</v>
      </c>
      <c r="H14" s="2">
        <f>SUM(N14:AA14)</f>
        <v>2</v>
      </c>
      <c r="I14" s="3">
        <f>GetRealePunkte(N14)+H14-H14</f>
        <v>2</v>
      </c>
      <c r="J14" s="3">
        <f>GetPartieCount(N14)+H14-H14</f>
        <v>6</v>
      </c>
      <c r="K14" s="1">
        <v>1665</v>
      </c>
      <c r="L14" s="3">
        <f>GetGekappteGegnerAvgSelo(N14)+H14-H14+K14-K14</f>
        <v>267</v>
      </c>
      <c r="M14" s="26" t="str">
        <f>I14&amp;"&lt;"&amp;J14&amp;"&lt;"&amp;L14</f>
        <v>2&lt;6&lt;267</v>
      </c>
      <c r="N14" s="14">
        <v>0</v>
      </c>
      <c r="O14" s="16"/>
      <c r="P14" s="16">
        <v>0</v>
      </c>
      <c r="Q14" s="16"/>
      <c r="R14" s="16">
        <v>0</v>
      </c>
      <c r="S14" s="16"/>
      <c r="T14" s="16"/>
      <c r="U14" s="16"/>
      <c r="V14" s="16"/>
      <c r="W14" s="16">
        <v>0</v>
      </c>
      <c r="X14" s="16"/>
      <c r="Y14" s="16">
        <v>1</v>
      </c>
      <c r="Z14" s="15" t="s">
        <v>0</v>
      </c>
      <c r="AA14" s="17">
        <v>1</v>
      </c>
      <c r="AB14" s="3">
        <f>SUM(N14:AA14)</f>
        <v>2</v>
      </c>
      <c r="AC14" s="20" t="s">
        <v>53</v>
      </c>
      <c r="AD14" s="2">
        <v>13</v>
      </c>
      <c r="AE14" s="2">
        <v>13</v>
      </c>
    </row>
    <row r="15" spans="2:31" ht="18" customHeight="1" thickBot="1">
      <c r="B15" s="1" t="s">
        <v>11</v>
      </c>
      <c r="C15" s="1" t="s">
        <v>7</v>
      </c>
      <c r="D15" s="1">
        <v>1341</v>
      </c>
      <c r="E15" s="2" t="s">
        <v>5</v>
      </c>
      <c r="F15" s="1">
        <v>27</v>
      </c>
      <c r="G15" s="1">
        <v>14</v>
      </c>
      <c r="H15" s="2">
        <f t="shared" si="0"/>
        <v>1</v>
      </c>
      <c r="I15" s="3">
        <f t="shared" si="1"/>
        <v>1</v>
      </c>
      <c r="J15" s="3">
        <f t="shared" si="2"/>
        <v>6</v>
      </c>
      <c r="K15" s="1">
        <v>1341</v>
      </c>
      <c r="L15" s="3">
        <f t="shared" si="3"/>
        <v>267</v>
      </c>
      <c r="M15" s="26" t="str">
        <f t="shared" si="4"/>
        <v>1&lt;6&lt;267</v>
      </c>
      <c r="N15" s="23"/>
      <c r="O15" s="18"/>
      <c r="P15" s="18"/>
      <c r="Q15" s="18"/>
      <c r="R15" s="18"/>
      <c r="S15" s="18"/>
      <c r="T15" s="18">
        <v>0</v>
      </c>
      <c r="U15" s="18"/>
      <c r="V15" s="18">
        <v>0</v>
      </c>
      <c r="W15" s="18">
        <v>1</v>
      </c>
      <c r="X15" s="18">
        <v>0</v>
      </c>
      <c r="Y15" s="18">
        <v>0</v>
      </c>
      <c r="Z15" s="18">
        <v>0</v>
      </c>
      <c r="AA15" s="19" t="s">
        <v>0</v>
      </c>
      <c r="AB15" s="27">
        <f t="shared" si="5"/>
        <v>1</v>
      </c>
      <c r="AC15" s="20" t="s">
        <v>30</v>
      </c>
      <c r="AD15" s="28">
        <v>14</v>
      </c>
      <c r="AE15" s="2">
        <v>12</v>
      </c>
    </row>
    <row r="16" spans="8:30" ht="18" customHeight="1">
      <c r="H16" s="4">
        <f>SUM(H2:H15)</f>
        <v>42</v>
      </c>
      <c r="I16" s="4">
        <f>SUM(I2:I15)</f>
        <v>42</v>
      </c>
      <c r="J16" s="4">
        <f>SUM(J2:J15)/2</f>
        <v>42</v>
      </c>
      <c r="K16" s="4"/>
      <c r="L16" s="3"/>
      <c r="M16" s="2"/>
      <c r="AB16" s="4">
        <f>SUM(AB2:AB15)</f>
        <v>42</v>
      </c>
      <c r="AC16" s="4"/>
      <c r="AD16" s="4">
        <f>SUM(AD2:AD15)</f>
        <v>104</v>
      </c>
    </row>
    <row r="17" spans="9:13" ht="18" customHeight="1">
      <c r="I17" s="3"/>
      <c r="J17" s="3"/>
      <c r="K17" s="3"/>
      <c r="L17" s="3"/>
      <c r="M17" s="2"/>
    </row>
  </sheetData>
  <sheetProtection/>
  <conditionalFormatting sqref="Q3 O5 S4 P7 R7 S6 U7:X7 S9:S12">
    <cfRule type="expression" priority="1" dxfId="0" stopIfTrue="1">
      <formula>(LEFT($C3,6)="BSV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62" r:id="rId1"/>
  <headerFooter alignWithMargins="0">
    <oddHeader>&amp;C&amp;12Januar-Schnellschach 2020 bei ChWe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B1:AG19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2.710937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29" width="3.8515625" style="1" customWidth="1"/>
    <col min="30" max="30" width="5.140625" style="1" bestFit="1" customWidth="1"/>
    <col min="31" max="31" width="8.421875" style="1" bestFit="1" customWidth="1"/>
    <col min="32" max="32" width="6.00390625" style="1" bestFit="1" customWidth="1"/>
    <col min="33" max="33" width="4.140625" style="1" bestFit="1" customWidth="1"/>
    <col min="34" max="16384" width="11.421875" style="1" customWidth="1"/>
  </cols>
  <sheetData>
    <row r="1" spans="2:33" s="8" customFormat="1" ht="18" customHeight="1" thickBot="1">
      <c r="B1" s="5">
        <v>43889</v>
      </c>
      <c r="C1" s="6" t="s">
        <v>1</v>
      </c>
      <c r="D1" s="21" t="s">
        <v>13</v>
      </c>
      <c r="E1" s="7" t="s">
        <v>5</v>
      </c>
      <c r="F1" s="21" t="s">
        <v>6</v>
      </c>
      <c r="G1" s="6"/>
      <c r="H1" s="7" t="s">
        <v>16</v>
      </c>
      <c r="I1" s="7" t="s">
        <v>14</v>
      </c>
      <c r="J1" s="7" t="s">
        <v>15</v>
      </c>
      <c r="K1" s="7" t="s">
        <v>13</v>
      </c>
      <c r="L1" s="7" t="s">
        <v>17</v>
      </c>
      <c r="M1" s="7" t="s">
        <v>18</v>
      </c>
      <c r="N1" s="7">
        <v>1</v>
      </c>
      <c r="O1" s="7">
        <v>2</v>
      </c>
      <c r="P1" s="7">
        <v>3</v>
      </c>
      <c r="Q1" s="7">
        <v>4</v>
      </c>
      <c r="R1" s="7">
        <v>5</v>
      </c>
      <c r="S1" s="7">
        <v>6</v>
      </c>
      <c r="T1" s="7">
        <v>7</v>
      </c>
      <c r="U1" s="7">
        <v>8</v>
      </c>
      <c r="V1" s="7">
        <v>9</v>
      </c>
      <c r="W1" s="7">
        <v>10</v>
      </c>
      <c r="X1" s="7">
        <v>11</v>
      </c>
      <c r="Y1" s="7">
        <v>12</v>
      </c>
      <c r="Z1" s="7">
        <v>13</v>
      </c>
      <c r="AA1" s="7">
        <v>14</v>
      </c>
      <c r="AB1" s="7">
        <v>15</v>
      </c>
      <c r="AC1" s="7">
        <v>16</v>
      </c>
      <c r="AD1" s="7" t="s">
        <v>3</v>
      </c>
      <c r="AE1" s="7" t="s">
        <v>9</v>
      </c>
      <c r="AF1" s="7" t="s">
        <v>2</v>
      </c>
      <c r="AG1" s="7" t="s">
        <v>4</v>
      </c>
    </row>
    <row r="2" spans="2:33" ht="18" customHeight="1">
      <c r="B2" s="1" t="s">
        <v>24</v>
      </c>
      <c r="C2" s="1" t="s">
        <v>7</v>
      </c>
      <c r="D2" s="1">
        <v>1901</v>
      </c>
      <c r="E2" s="2" t="s">
        <v>5</v>
      </c>
      <c r="F2" s="1">
        <v>69</v>
      </c>
      <c r="G2" s="1">
        <v>1</v>
      </c>
      <c r="H2" s="2">
        <f aca="true" t="shared" si="0" ref="H2:H17">SUM(N2:AC2)</f>
        <v>5.5</v>
      </c>
      <c r="I2" s="3">
        <f aca="true" t="shared" si="1" ref="I2:I17">GetRealePunkte(N2)+H2-H2</f>
        <v>5.5</v>
      </c>
      <c r="J2" s="3">
        <f aca="true" t="shared" si="2" ref="J2:J17">GetPartieCount(N2)+H2-H2</f>
        <v>6</v>
      </c>
      <c r="K2" s="1">
        <v>1901</v>
      </c>
      <c r="L2" s="3">
        <f aca="true" t="shared" si="3" ref="L2:L17">GetGekappteGegnerAvgSelo(N2)+H2-H2+K2-K2</f>
        <v>1884</v>
      </c>
      <c r="M2" s="26" t="str">
        <f aca="true" t="shared" si="4" ref="M2:M17">I2&amp;"&lt;"&amp;J2&amp;"&lt;"&amp;L2</f>
        <v>5,5&lt;6&lt;1884</v>
      </c>
      <c r="N2" s="12" t="s">
        <v>0</v>
      </c>
      <c r="O2" s="13">
        <v>1</v>
      </c>
      <c r="P2" s="13">
        <v>1</v>
      </c>
      <c r="Q2" s="13">
        <v>1</v>
      </c>
      <c r="R2" s="13"/>
      <c r="S2" s="33">
        <v>0.5</v>
      </c>
      <c r="T2" s="13">
        <v>1</v>
      </c>
      <c r="U2" s="13"/>
      <c r="V2" s="13">
        <v>1</v>
      </c>
      <c r="W2" s="13"/>
      <c r="X2" s="13"/>
      <c r="Y2" s="13"/>
      <c r="Z2" s="13"/>
      <c r="AA2" s="13"/>
      <c r="AB2" s="13"/>
      <c r="AC2" s="22"/>
      <c r="AD2" s="3">
        <f aca="true" t="shared" si="5" ref="AD2:AD17">SUM(N2:AC2)</f>
        <v>5.5</v>
      </c>
      <c r="AE2" s="20" t="s">
        <v>60</v>
      </c>
      <c r="AF2" s="2">
        <v>1</v>
      </c>
      <c r="AG2" s="2">
        <v>35</v>
      </c>
    </row>
    <row r="3" spans="2:33" ht="18" customHeight="1">
      <c r="B3" s="1" t="s">
        <v>41</v>
      </c>
      <c r="C3" s="1" t="s">
        <v>7</v>
      </c>
      <c r="D3" s="1">
        <v>2133</v>
      </c>
      <c r="E3" s="2" t="s">
        <v>5</v>
      </c>
      <c r="F3" s="1">
        <v>44</v>
      </c>
      <c r="G3" s="1">
        <v>2</v>
      </c>
      <c r="H3" s="2">
        <f t="shared" si="0"/>
        <v>5</v>
      </c>
      <c r="I3" s="3">
        <f t="shared" si="1"/>
        <v>5</v>
      </c>
      <c r="J3" s="3">
        <f t="shared" si="2"/>
        <v>6</v>
      </c>
      <c r="K3" s="1">
        <v>2133</v>
      </c>
      <c r="L3" s="3">
        <f t="shared" si="3"/>
        <v>1884</v>
      </c>
      <c r="M3" s="26" t="str">
        <f t="shared" si="4"/>
        <v>5&lt;6&lt;1884</v>
      </c>
      <c r="N3" s="14">
        <v>0</v>
      </c>
      <c r="O3" s="15" t="s">
        <v>0</v>
      </c>
      <c r="P3" s="16">
        <v>1</v>
      </c>
      <c r="Q3" s="16">
        <v>1</v>
      </c>
      <c r="R3" s="16"/>
      <c r="S3" s="16">
        <v>1</v>
      </c>
      <c r="T3" s="16">
        <v>1</v>
      </c>
      <c r="U3" s="16"/>
      <c r="V3" s="16"/>
      <c r="W3" s="16"/>
      <c r="X3" s="16"/>
      <c r="Y3" s="16">
        <v>1</v>
      </c>
      <c r="Z3" s="16"/>
      <c r="AA3" s="16"/>
      <c r="AB3" s="16"/>
      <c r="AC3" s="17"/>
      <c r="AD3" s="2">
        <f t="shared" si="5"/>
        <v>5</v>
      </c>
      <c r="AE3" s="20" t="s">
        <v>61</v>
      </c>
      <c r="AF3" s="2">
        <v>2</v>
      </c>
      <c r="AG3" s="2">
        <v>30</v>
      </c>
    </row>
    <row r="4" spans="2:33" ht="18" customHeight="1">
      <c r="B4" s="1" t="s">
        <v>56</v>
      </c>
      <c r="C4" s="1" t="s">
        <v>7</v>
      </c>
      <c r="D4" s="1">
        <v>2043</v>
      </c>
      <c r="E4" s="1" t="s">
        <v>5</v>
      </c>
      <c r="F4" s="1">
        <v>5</v>
      </c>
      <c r="G4" s="1">
        <v>3</v>
      </c>
      <c r="H4" s="2">
        <f t="shared" si="0"/>
        <v>4</v>
      </c>
      <c r="I4" s="3">
        <f t="shared" si="1"/>
        <v>4</v>
      </c>
      <c r="J4" s="3">
        <f t="shared" si="2"/>
        <v>6</v>
      </c>
      <c r="K4" s="1">
        <v>2043</v>
      </c>
      <c r="L4" s="3">
        <f t="shared" si="3"/>
        <v>1812</v>
      </c>
      <c r="M4" s="26" t="str">
        <f t="shared" si="4"/>
        <v>4&lt;6&lt;1812</v>
      </c>
      <c r="N4" s="14">
        <v>0</v>
      </c>
      <c r="O4" s="16">
        <v>0</v>
      </c>
      <c r="P4" s="15" t="s">
        <v>0</v>
      </c>
      <c r="Q4" s="16"/>
      <c r="R4" s="16">
        <v>1</v>
      </c>
      <c r="S4" s="16">
        <v>1</v>
      </c>
      <c r="T4" s="16"/>
      <c r="U4" s="16"/>
      <c r="V4" s="16"/>
      <c r="W4" s="16">
        <v>1</v>
      </c>
      <c r="X4" s="16"/>
      <c r="Y4" s="16"/>
      <c r="Z4" s="16">
        <v>1</v>
      </c>
      <c r="AA4" s="16"/>
      <c r="AB4" s="16"/>
      <c r="AC4" s="17"/>
      <c r="AD4" s="2">
        <f t="shared" si="5"/>
        <v>4</v>
      </c>
      <c r="AE4" s="20" t="s">
        <v>62</v>
      </c>
      <c r="AF4" s="2">
        <v>3</v>
      </c>
      <c r="AG4" s="2">
        <v>26</v>
      </c>
    </row>
    <row r="5" spans="2:33" ht="18" customHeight="1">
      <c r="B5" s="1" t="s">
        <v>26</v>
      </c>
      <c r="C5" s="1" t="s">
        <v>7</v>
      </c>
      <c r="D5" s="1">
        <v>1977</v>
      </c>
      <c r="E5" s="2" t="s">
        <v>5</v>
      </c>
      <c r="F5" s="1">
        <v>88</v>
      </c>
      <c r="G5" s="1">
        <v>4</v>
      </c>
      <c r="H5" s="2">
        <f t="shared" si="0"/>
        <v>4</v>
      </c>
      <c r="I5" s="3">
        <f t="shared" si="1"/>
        <v>4</v>
      </c>
      <c r="J5" s="3">
        <f t="shared" si="2"/>
        <v>6</v>
      </c>
      <c r="K5" s="1">
        <v>1977</v>
      </c>
      <c r="L5" s="3">
        <f t="shared" si="3"/>
        <v>1820</v>
      </c>
      <c r="M5" s="26" t="str">
        <f t="shared" si="4"/>
        <v>4&lt;6&lt;1820</v>
      </c>
      <c r="N5" s="14">
        <v>0</v>
      </c>
      <c r="O5" s="16">
        <v>0</v>
      </c>
      <c r="P5" s="16"/>
      <c r="Q5" s="15" t="s">
        <v>0</v>
      </c>
      <c r="R5" s="16"/>
      <c r="S5" s="16"/>
      <c r="T5" s="16">
        <v>1</v>
      </c>
      <c r="U5" s="16">
        <v>1</v>
      </c>
      <c r="V5" s="16"/>
      <c r="W5" s="16"/>
      <c r="X5" s="16">
        <v>1</v>
      </c>
      <c r="Y5" s="16"/>
      <c r="Z5" s="16">
        <v>1</v>
      </c>
      <c r="AA5" s="16"/>
      <c r="AB5" s="16"/>
      <c r="AC5" s="17"/>
      <c r="AD5" s="2">
        <f t="shared" si="5"/>
        <v>4</v>
      </c>
      <c r="AE5" s="20" t="s">
        <v>63</v>
      </c>
      <c r="AF5" s="2">
        <v>4</v>
      </c>
      <c r="AG5" s="2">
        <v>23</v>
      </c>
    </row>
    <row r="6" spans="2:33" ht="18" customHeight="1">
      <c r="B6" s="1" t="s">
        <v>57</v>
      </c>
      <c r="C6" s="1" t="s">
        <v>7</v>
      </c>
      <c r="D6" s="1">
        <v>1367</v>
      </c>
      <c r="E6" s="2" t="s">
        <v>5</v>
      </c>
      <c r="F6" s="1">
        <v>2</v>
      </c>
      <c r="G6" s="1">
        <v>5</v>
      </c>
      <c r="H6" s="2">
        <f t="shared" si="0"/>
        <v>4</v>
      </c>
      <c r="I6" s="3">
        <f t="shared" si="1"/>
        <v>4</v>
      </c>
      <c r="J6" s="3">
        <f t="shared" si="2"/>
        <v>6</v>
      </c>
      <c r="K6" s="1">
        <v>1367</v>
      </c>
      <c r="L6" s="3">
        <f t="shared" si="3"/>
        <v>1664</v>
      </c>
      <c r="M6" s="26" t="str">
        <f t="shared" si="4"/>
        <v>4&lt;6&lt;1664</v>
      </c>
      <c r="N6" s="14"/>
      <c r="O6" s="16"/>
      <c r="P6" s="16">
        <v>0</v>
      </c>
      <c r="Q6" s="16"/>
      <c r="R6" s="15" t="s">
        <v>0</v>
      </c>
      <c r="S6" s="16"/>
      <c r="T6" s="16">
        <v>0</v>
      </c>
      <c r="U6" s="16">
        <v>1</v>
      </c>
      <c r="V6" s="16"/>
      <c r="W6" s="16"/>
      <c r="X6" s="16"/>
      <c r="Y6" s="16">
        <v>1</v>
      </c>
      <c r="Z6" s="16">
        <v>1</v>
      </c>
      <c r="AA6" s="16"/>
      <c r="AB6" s="16">
        <v>1</v>
      </c>
      <c r="AC6" s="17"/>
      <c r="AD6" s="2">
        <f t="shared" si="5"/>
        <v>4</v>
      </c>
      <c r="AE6" s="20" t="s">
        <v>47</v>
      </c>
      <c r="AF6" s="2">
        <v>5</v>
      </c>
      <c r="AG6" s="2">
        <v>21</v>
      </c>
    </row>
    <row r="7" spans="2:33" ht="18" customHeight="1">
      <c r="B7" s="1" t="s">
        <v>21</v>
      </c>
      <c r="C7" s="1" t="s">
        <v>7</v>
      </c>
      <c r="D7" s="1">
        <v>1577</v>
      </c>
      <c r="E7" s="2" t="s">
        <v>5</v>
      </c>
      <c r="F7" s="1">
        <v>26</v>
      </c>
      <c r="G7" s="1">
        <v>6</v>
      </c>
      <c r="H7" s="2">
        <f t="shared" si="0"/>
        <v>3.5</v>
      </c>
      <c r="I7" s="3">
        <f t="shared" si="1"/>
        <v>3.5</v>
      </c>
      <c r="J7" s="3">
        <f t="shared" si="2"/>
        <v>6</v>
      </c>
      <c r="K7" s="1">
        <v>1577</v>
      </c>
      <c r="L7" s="3">
        <f t="shared" si="3"/>
        <v>1731</v>
      </c>
      <c r="M7" s="26" t="str">
        <f t="shared" si="4"/>
        <v>3,5&lt;6&lt;1731</v>
      </c>
      <c r="N7" s="34">
        <v>0.5</v>
      </c>
      <c r="O7" s="16">
        <v>0</v>
      </c>
      <c r="P7" s="16">
        <v>0</v>
      </c>
      <c r="Q7" s="16"/>
      <c r="R7" s="16"/>
      <c r="S7" s="15" t="s">
        <v>0</v>
      </c>
      <c r="T7" s="16"/>
      <c r="U7" s="16"/>
      <c r="V7" s="16"/>
      <c r="W7" s="16">
        <v>1</v>
      </c>
      <c r="X7" s="16">
        <v>1</v>
      </c>
      <c r="Y7" s="16"/>
      <c r="Z7" s="16"/>
      <c r="AA7" s="16">
        <v>1</v>
      </c>
      <c r="AB7" s="16"/>
      <c r="AC7" s="17"/>
      <c r="AD7" s="2">
        <f t="shared" si="5"/>
        <v>3.5</v>
      </c>
      <c r="AE7" s="20" t="s">
        <v>64</v>
      </c>
      <c r="AF7" s="2">
        <v>6</v>
      </c>
      <c r="AG7" s="2">
        <v>20</v>
      </c>
    </row>
    <row r="8" spans="2:33" ht="18" customHeight="1">
      <c r="B8" s="1" t="s">
        <v>35</v>
      </c>
      <c r="C8" s="1" t="s">
        <v>7</v>
      </c>
      <c r="D8" s="1">
        <v>2045</v>
      </c>
      <c r="E8" s="2" t="s">
        <v>5</v>
      </c>
      <c r="F8" s="1">
        <v>54</v>
      </c>
      <c r="G8" s="1">
        <v>7</v>
      </c>
      <c r="H8" s="2">
        <f t="shared" si="0"/>
        <v>3</v>
      </c>
      <c r="I8" s="3">
        <f t="shared" si="1"/>
        <v>3</v>
      </c>
      <c r="J8" s="3">
        <f t="shared" si="2"/>
        <v>6</v>
      </c>
      <c r="K8" s="1">
        <v>2045</v>
      </c>
      <c r="L8" s="3">
        <f t="shared" si="3"/>
        <v>1872</v>
      </c>
      <c r="M8" s="26" t="str">
        <f t="shared" si="4"/>
        <v>3&lt;6&lt;1872</v>
      </c>
      <c r="N8" s="14">
        <v>0</v>
      </c>
      <c r="O8" s="16">
        <v>0</v>
      </c>
      <c r="P8" s="16"/>
      <c r="Q8" s="16">
        <v>0</v>
      </c>
      <c r="R8" s="16">
        <v>1</v>
      </c>
      <c r="S8" s="16"/>
      <c r="T8" s="15" t="s">
        <v>0</v>
      </c>
      <c r="U8" s="16">
        <v>1</v>
      </c>
      <c r="V8" s="16"/>
      <c r="W8" s="16">
        <v>1</v>
      </c>
      <c r="X8" s="16"/>
      <c r="Y8" s="16"/>
      <c r="Z8" s="16"/>
      <c r="AA8" s="16"/>
      <c r="AB8" s="16"/>
      <c r="AC8" s="17"/>
      <c r="AD8" s="2">
        <f t="shared" si="5"/>
        <v>3</v>
      </c>
      <c r="AE8" s="20" t="s">
        <v>65</v>
      </c>
      <c r="AF8" s="2">
        <v>7</v>
      </c>
      <c r="AG8" s="2">
        <v>19</v>
      </c>
    </row>
    <row r="9" spans="2:33" ht="18" customHeight="1">
      <c r="B9" s="1" t="s">
        <v>27</v>
      </c>
      <c r="C9" s="1" t="s">
        <v>7</v>
      </c>
      <c r="D9" s="1">
        <v>1514</v>
      </c>
      <c r="E9" s="2" t="s">
        <v>5</v>
      </c>
      <c r="F9" s="1">
        <v>12</v>
      </c>
      <c r="G9" s="1">
        <v>8</v>
      </c>
      <c r="H9" s="2">
        <f t="shared" si="0"/>
        <v>3</v>
      </c>
      <c r="I9" s="3">
        <f t="shared" si="1"/>
        <v>3</v>
      </c>
      <c r="J9" s="3">
        <f t="shared" si="2"/>
        <v>6</v>
      </c>
      <c r="K9" s="1">
        <v>1514</v>
      </c>
      <c r="L9" s="3">
        <f t="shared" si="3"/>
        <v>1678</v>
      </c>
      <c r="M9" s="26" t="str">
        <f t="shared" si="4"/>
        <v>3&lt;6&lt;1678</v>
      </c>
      <c r="N9" s="14"/>
      <c r="O9" s="16"/>
      <c r="P9" s="16"/>
      <c r="Q9" s="16">
        <v>0</v>
      </c>
      <c r="R9" s="16">
        <v>0</v>
      </c>
      <c r="S9" s="16"/>
      <c r="T9" s="16">
        <v>0</v>
      </c>
      <c r="U9" s="15" t="s">
        <v>0</v>
      </c>
      <c r="V9" s="16">
        <v>1</v>
      </c>
      <c r="W9" s="16"/>
      <c r="X9" s="16">
        <v>1</v>
      </c>
      <c r="Y9" s="16">
        <v>1</v>
      </c>
      <c r="Z9" s="16"/>
      <c r="AA9" s="16"/>
      <c r="AB9" s="16"/>
      <c r="AC9" s="17"/>
      <c r="AD9" s="2">
        <f t="shared" si="5"/>
        <v>3</v>
      </c>
      <c r="AE9" s="20" t="s">
        <v>66</v>
      </c>
      <c r="AF9" s="2">
        <v>8</v>
      </c>
      <c r="AG9" s="2">
        <v>18</v>
      </c>
    </row>
    <row r="10" spans="2:33" ht="18" customHeight="1">
      <c r="B10" s="1" t="s">
        <v>55</v>
      </c>
      <c r="C10" s="1" t="s">
        <v>7</v>
      </c>
      <c r="D10" s="1">
        <v>1278</v>
      </c>
      <c r="E10" s="2" t="s">
        <v>5</v>
      </c>
      <c r="F10" s="1">
        <v>0</v>
      </c>
      <c r="G10" s="1">
        <v>9</v>
      </c>
      <c r="H10" s="2">
        <f t="shared" si="0"/>
        <v>3</v>
      </c>
      <c r="I10" s="3">
        <f t="shared" si="1"/>
        <v>3</v>
      </c>
      <c r="J10" s="3">
        <f t="shared" si="2"/>
        <v>6</v>
      </c>
      <c r="K10" s="1">
        <v>1278</v>
      </c>
      <c r="L10" s="3">
        <f t="shared" si="3"/>
        <v>1405</v>
      </c>
      <c r="M10" s="26" t="str">
        <f t="shared" si="4"/>
        <v>3&lt;6&lt;1405</v>
      </c>
      <c r="N10" s="14">
        <v>0</v>
      </c>
      <c r="O10" s="16"/>
      <c r="P10" s="16"/>
      <c r="Q10" s="16"/>
      <c r="R10" s="16"/>
      <c r="S10" s="16"/>
      <c r="T10" s="16"/>
      <c r="U10" s="16">
        <v>0</v>
      </c>
      <c r="V10" s="15" t="s">
        <v>0</v>
      </c>
      <c r="W10" s="16"/>
      <c r="X10" s="16"/>
      <c r="Y10" s="16"/>
      <c r="Z10" s="16">
        <v>1</v>
      </c>
      <c r="AA10" s="16">
        <v>1</v>
      </c>
      <c r="AB10" s="16">
        <v>0</v>
      </c>
      <c r="AC10" s="17">
        <v>1</v>
      </c>
      <c r="AD10" s="3">
        <f t="shared" si="5"/>
        <v>3</v>
      </c>
      <c r="AE10" s="20" t="s">
        <v>67</v>
      </c>
      <c r="AF10" s="2">
        <v>9</v>
      </c>
      <c r="AG10" s="2">
        <v>17</v>
      </c>
    </row>
    <row r="11" spans="2:33" ht="18" customHeight="1">
      <c r="B11" s="1" t="s">
        <v>22</v>
      </c>
      <c r="C11" s="1" t="s">
        <v>7</v>
      </c>
      <c r="D11" s="1">
        <v>1452</v>
      </c>
      <c r="E11" s="2" t="s">
        <v>5</v>
      </c>
      <c r="F11" s="1">
        <v>28</v>
      </c>
      <c r="G11" s="1">
        <v>10</v>
      </c>
      <c r="H11" s="2">
        <f t="shared" si="0"/>
        <v>2.5</v>
      </c>
      <c r="I11" s="3">
        <f t="shared" si="1"/>
        <v>2.5</v>
      </c>
      <c r="J11" s="3">
        <f t="shared" si="2"/>
        <v>6</v>
      </c>
      <c r="K11" s="1">
        <v>1452</v>
      </c>
      <c r="L11" s="3">
        <f t="shared" si="3"/>
        <v>1067</v>
      </c>
      <c r="M11" s="26" t="str">
        <f t="shared" si="4"/>
        <v>2,5&lt;6&lt;1067</v>
      </c>
      <c r="N11" s="14"/>
      <c r="O11" s="16"/>
      <c r="P11" s="16">
        <v>0</v>
      </c>
      <c r="Q11" s="16"/>
      <c r="R11" s="16"/>
      <c r="S11" s="16">
        <v>0</v>
      </c>
      <c r="T11" s="16">
        <v>0</v>
      </c>
      <c r="U11" s="16"/>
      <c r="V11" s="16"/>
      <c r="W11" s="15" t="s">
        <v>0</v>
      </c>
      <c r="X11" s="36">
        <v>0.5</v>
      </c>
      <c r="Y11" s="16"/>
      <c r="Z11" s="16"/>
      <c r="AA11" s="16">
        <v>1</v>
      </c>
      <c r="AB11" s="16">
        <v>1</v>
      </c>
      <c r="AC11" s="17"/>
      <c r="AD11" s="35">
        <f t="shared" si="5"/>
        <v>2.5</v>
      </c>
      <c r="AE11" s="31" t="s">
        <v>68</v>
      </c>
      <c r="AF11" s="2">
        <v>10</v>
      </c>
      <c r="AG11" s="2">
        <v>16</v>
      </c>
    </row>
    <row r="12" spans="2:33" ht="18" customHeight="1">
      <c r="B12" s="1" t="s">
        <v>11</v>
      </c>
      <c r="C12" s="1" t="s">
        <v>7</v>
      </c>
      <c r="D12" s="1">
        <v>1339</v>
      </c>
      <c r="E12" s="2" t="s">
        <v>5</v>
      </c>
      <c r="F12" s="1">
        <v>28</v>
      </c>
      <c r="G12" s="1">
        <v>11</v>
      </c>
      <c r="H12" s="2">
        <f t="shared" si="0"/>
        <v>2.5</v>
      </c>
      <c r="I12" s="3">
        <f t="shared" si="1"/>
        <v>2.5</v>
      </c>
      <c r="J12" s="3">
        <f t="shared" si="2"/>
        <v>6</v>
      </c>
      <c r="K12" s="1">
        <v>1339</v>
      </c>
      <c r="L12" s="3">
        <f t="shared" si="3"/>
        <v>1067</v>
      </c>
      <c r="M12" s="26" t="str">
        <f t="shared" si="4"/>
        <v>2,5&lt;6&lt;1067</v>
      </c>
      <c r="N12" s="14"/>
      <c r="O12" s="16"/>
      <c r="P12" s="16"/>
      <c r="Q12" s="16">
        <v>0</v>
      </c>
      <c r="R12" s="16"/>
      <c r="S12" s="16">
        <v>0</v>
      </c>
      <c r="T12" s="16"/>
      <c r="U12" s="16">
        <v>0</v>
      </c>
      <c r="V12" s="16"/>
      <c r="W12" s="36">
        <v>0.5</v>
      </c>
      <c r="X12" s="15" t="s">
        <v>0</v>
      </c>
      <c r="Y12" s="16">
        <v>1</v>
      </c>
      <c r="Z12" s="16"/>
      <c r="AA12" s="16"/>
      <c r="AB12" s="16"/>
      <c r="AC12" s="17">
        <v>1</v>
      </c>
      <c r="AD12" s="30">
        <f t="shared" si="5"/>
        <v>2.5</v>
      </c>
      <c r="AE12" s="31" t="s">
        <v>68</v>
      </c>
      <c r="AF12" s="2">
        <v>10</v>
      </c>
      <c r="AG12" s="2">
        <v>16</v>
      </c>
    </row>
    <row r="13" spans="2:33" ht="18" customHeight="1">
      <c r="B13" s="1" t="s">
        <v>32</v>
      </c>
      <c r="C13" s="1" t="s">
        <v>7</v>
      </c>
      <c r="D13" s="1">
        <v>1891</v>
      </c>
      <c r="E13" s="2" t="s">
        <v>5</v>
      </c>
      <c r="F13" s="1">
        <v>1</v>
      </c>
      <c r="G13" s="1">
        <v>12</v>
      </c>
      <c r="H13" s="2">
        <f t="shared" si="0"/>
        <v>2</v>
      </c>
      <c r="I13" s="3">
        <f t="shared" si="1"/>
        <v>2</v>
      </c>
      <c r="J13" s="3">
        <f t="shared" si="2"/>
        <v>6</v>
      </c>
      <c r="K13" s="1">
        <v>1891</v>
      </c>
      <c r="L13" s="3">
        <f t="shared" si="3"/>
        <v>267</v>
      </c>
      <c r="M13" s="26" t="str">
        <f t="shared" si="4"/>
        <v>2&lt;6&lt;267</v>
      </c>
      <c r="N13" s="14"/>
      <c r="O13" s="16">
        <v>0</v>
      </c>
      <c r="P13" s="16"/>
      <c r="Q13" s="16"/>
      <c r="R13" s="16">
        <v>0</v>
      </c>
      <c r="S13" s="16"/>
      <c r="T13" s="16"/>
      <c r="U13" s="16">
        <v>0</v>
      </c>
      <c r="V13" s="16"/>
      <c r="W13" s="16"/>
      <c r="X13" s="16">
        <v>0</v>
      </c>
      <c r="Y13" s="15" t="s">
        <v>0</v>
      </c>
      <c r="Z13" s="16"/>
      <c r="AA13" s="16">
        <v>1</v>
      </c>
      <c r="AB13" s="16"/>
      <c r="AC13" s="17">
        <v>1</v>
      </c>
      <c r="AD13" s="3">
        <f t="shared" si="5"/>
        <v>2</v>
      </c>
      <c r="AE13" s="20" t="s">
        <v>53</v>
      </c>
      <c r="AF13" s="2">
        <v>12</v>
      </c>
      <c r="AG13" s="2">
        <v>14</v>
      </c>
    </row>
    <row r="14" spans="2:33" ht="18" customHeight="1">
      <c r="B14" s="1" t="s">
        <v>54</v>
      </c>
      <c r="C14" s="1" t="s">
        <v>7</v>
      </c>
      <c r="D14" s="1">
        <v>1770</v>
      </c>
      <c r="E14" s="2" t="s">
        <v>5</v>
      </c>
      <c r="F14" s="1">
        <v>0</v>
      </c>
      <c r="G14" s="1">
        <v>13</v>
      </c>
      <c r="H14" s="2">
        <f t="shared" si="0"/>
        <v>2</v>
      </c>
      <c r="I14" s="3">
        <f t="shared" si="1"/>
        <v>2</v>
      </c>
      <c r="J14" s="3">
        <f t="shared" si="2"/>
        <v>6</v>
      </c>
      <c r="K14" s="1">
        <v>1770</v>
      </c>
      <c r="L14" s="3">
        <f t="shared" si="3"/>
        <v>267</v>
      </c>
      <c r="M14" s="26" t="str">
        <f t="shared" si="4"/>
        <v>2&lt;6&lt;267</v>
      </c>
      <c r="N14" s="14"/>
      <c r="O14" s="16"/>
      <c r="P14" s="16">
        <v>0</v>
      </c>
      <c r="Q14" s="16">
        <v>0</v>
      </c>
      <c r="R14" s="16">
        <v>0</v>
      </c>
      <c r="S14" s="16"/>
      <c r="T14" s="16"/>
      <c r="U14" s="16"/>
      <c r="V14" s="16">
        <v>0</v>
      </c>
      <c r="W14" s="16"/>
      <c r="X14" s="16"/>
      <c r="Y14" s="16"/>
      <c r="Z14" s="15" t="s">
        <v>0</v>
      </c>
      <c r="AA14" s="37"/>
      <c r="AB14" s="16">
        <v>1</v>
      </c>
      <c r="AC14" s="17">
        <v>1</v>
      </c>
      <c r="AD14" s="30">
        <f t="shared" si="5"/>
        <v>2</v>
      </c>
      <c r="AE14" s="31" t="s">
        <v>69</v>
      </c>
      <c r="AF14" s="2">
        <v>13</v>
      </c>
      <c r="AG14" s="2">
        <v>13</v>
      </c>
    </row>
    <row r="15" spans="2:33" ht="18" customHeight="1">
      <c r="B15" s="1" t="s">
        <v>25</v>
      </c>
      <c r="C15" s="1" t="s">
        <v>7</v>
      </c>
      <c r="D15" s="1">
        <v>1239</v>
      </c>
      <c r="E15" s="2" t="s">
        <v>5</v>
      </c>
      <c r="F15" s="1">
        <v>21</v>
      </c>
      <c r="G15" s="1">
        <v>14</v>
      </c>
      <c r="H15" s="2">
        <f t="shared" si="0"/>
        <v>2</v>
      </c>
      <c r="I15" s="3">
        <f t="shared" si="1"/>
        <v>2</v>
      </c>
      <c r="J15" s="3">
        <f t="shared" si="2"/>
        <v>6</v>
      </c>
      <c r="K15" s="1">
        <v>1239</v>
      </c>
      <c r="L15" s="3">
        <f t="shared" si="3"/>
        <v>200</v>
      </c>
      <c r="M15" s="26" t="str">
        <f t="shared" si="4"/>
        <v>2&lt;6&lt;200</v>
      </c>
      <c r="N15" s="14"/>
      <c r="O15" s="16"/>
      <c r="P15" s="16"/>
      <c r="Q15" s="16"/>
      <c r="R15" s="16"/>
      <c r="S15" s="16">
        <v>0</v>
      </c>
      <c r="T15" s="16"/>
      <c r="U15" s="16"/>
      <c r="V15" s="16">
        <v>0</v>
      </c>
      <c r="W15" s="16">
        <v>0</v>
      </c>
      <c r="X15" s="16"/>
      <c r="Y15" s="16">
        <v>0</v>
      </c>
      <c r="Z15" s="37"/>
      <c r="AA15" s="15" t="s">
        <v>0</v>
      </c>
      <c r="AB15" s="16">
        <v>1</v>
      </c>
      <c r="AC15" s="17">
        <v>1</v>
      </c>
      <c r="AD15" s="30">
        <f t="shared" si="5"/>
        <v>2</v>
      </c>
      <c r="AE15" s="31" t="s">
        <v>69</v>
      </c>
      <c r="AF15" s="2">
        <v>13</v>
      </c>
      <c r="AG15" s="2">
        <v>13</v>
      </c>
    </row>
    <row r="16" spans="2:33" ht="18" customHeight="1">
      <c r="B16" s="1" t="s">
        <v>59</v>
      </c>
      <c r="C16" s="1" t="s">
        <v>7</v>
      </c>
      <c r="D16" s="1">
        <v>1000</v>
      </c>
      <c r="E16" s="2" t="s">
        <v>5</v>
      </c>
      <c r="F16" s="1">
        <v>0</v>
      </c>
      <c r="G16" s="1">
        <v>15</v>
      </c>
      <c r="H16" s="2">
        <f t="shared" si="0"/>
        <v>1</v>
      </c>
      <c r="I16" s="3">
        <f t="shared" si="1"/>
        <v>1</v>
      </c>
      <c r="J16" s="3">
        <f t="shared" si="2"/>
        <v>6</v>
      </c>
      <c r="K16" s="1">
        <v>1000</v>
      </c>
      <c r="L16" s="3">
        <f t="shared" si="3"/>
        <v>200</v>
      </c>
      <c r="M16" s="26" t="str">
        <f t="shared" si="4"/>
        <v>1&lt;6&lt;200</v>
      </c>
      <c r="N16" s="14"/>
      <c r="O16" s="16"/>
      <c r="P16" s="16"/>
      <c r="Q16" s="16"/>
      <c r="R16" s="16">
        <v>0</v>
      </c>
      <c r="S16" s="16"/>
      <c r="T16" s="16"/>
      <c r="U16" s="16"/>
      <c r="V16" s="16">
        <v>1</v>
      </c>
      <c r="W16" s="16">
        <v>0</v>
      </c>
      <c r="X16" s="16"/>
      <c r="Y16" s="16"/>
      <c r="Z16" s="16">
        <v>0</v>
      </c>
      <c r="AA16" s="16">
        <v>0</v>
      </c>
      <c r="AB16" s="15" t="s">
        <v>0</v>
      </c>
      <c r="AC16" s="17">
        <v>0</v>
      </c>
      <c r="AD16" s="3">
        <f t="shared" si="5"/>
        <v>1</v>
      </c>
      <c r="AE16" s="20" t="s">
        <v>53</v>
      </c>
      <c r="AF16" s="2">
        <v>15</v>
      </c>
      <c r="AG16" s="2">
        <v>11</v>
      </c>
    </row>
    <row r="17" spans="2:33" ht="18" customHeight="1" thickBot="1">
      <c r="B17" s="1" t="s">
        <v>58</v>
      </c>
      <c r="C17" s="1" t="s">
        <v>7</v>
      </c>
      <c r="D17" s="1">
        <v>1000</v>
      </c>
      <c r="E17" s="2" t="s">
        <v>5</v>
      </c>
      <c r="F17" s="1">
        <v>0</v>
      </c>
      <c r="G17" s="1">
        <v>16</v>
      </c>
      <c r="H17" s="2">
        <f t="shared" si="0"/>
        <v>1</v>
      </c>
      <c r="I17" s="3">
        <f t="shared" si="1"/>
        <v>1</v>
      </c>
      <c r="J17" s="3">
        <f t="shared" si="2"/>
        <v>6</v>
      </c>
      <c r="K17" s="1">
        <v>1000</v>
      </c>
      <c r="L17" s="3">
        <f t="shared" si="3"/>
        <v>133</v>
      </c>
      <c r="M17" s="26" t="str">
        <f t="shared" si="4"/>
        <v>1&lt;6&lt;133</v>
      </c>
      <c r="N17" s="23"/>
      <c r="O17" s="18"/>
      <c r="P17" s="18"/>
      <c r="Q17" s="18"/>
      <c r="R17" s="18"/>
      <c r="S17" s="18"/>
      <c r="T17" s="18"/>
      <c r="U17" s="18"/>
      <c r="V17" s="18">
        <v>0</v>
      </c>
      <c r="W17" s="18"/>
      <c r="X17" s="18">
        <v>0</v>
      </c>
      <c r="Y17" s="18">
        <v>0</v>
      </c>
      <c r="Z17" s="18">
        <v>0</v>
      </c>
      <c r="AA17" s="18">
        <v>0</v>
      </c>
      <c r="AB17" s="18">
        <v>1</v>
      </c>
      <c r="AC17" s="19" t="s">
        <v>0</v>
      </c>
      <c r="AD17" s="27">
        <f t="shared" si="5"/>
        <v>1</v>
      </c>
      <c r="AE17" s="20" t="s">
        <v>70</v>
      </c>
      <c r="AF17" s="28">
        <v>16</v>
      </c>
      <c r="AG17" s="2">
        <v>10</v>
      </c>
    </row>
    <row r="18" spans="8:32" ht="18" customHeight="1">
      <c r="H18" s="4">
        <f>SUM(H2:H17)</f>
        <v>48</v>
      </c>
      <c r="I18" s="4">
        <f>SUM(I2:I17)</f>
        <v>48</v>
      </c>
      <c r="J18" s="4">
        <f>SUM(J2:J17)/2</f>
        <v>48</v>
      </c>
      <c r="K18" s="4"/>
      <c r="L18" s="3"/>
      <c r="M18" s="2"/>
      <c r="AD18" s="4">
        <f>SUM(AD2:AD17)</f>
        <v>48</v>
      </c>
      <c r="AE18" s="4"/>
      <c r="AF18" s="4">
        <f>SUM(AF2:AF17)</f>
        <v>134</v>
      </c>
    </row>
    <row r="19" spans="9:13" ht="18" customHeight="1">
      <c r="I19" s="3"/>
      <c r="J19" s="3"/>
      <c r="K19" s="3"/>
      <c r="L19" s="3"/>
      <c r="M19" s="2"/>
    </row>
  </sheetData>
  <sheetProtection/>
  <conditionalFormatting sqref="S2">
    <cfRule type="expression" priority="4" dxfId="0" stopIfTrue="1">
      <formula>(LEFT($C2,6)="BSV 63")</formula>
    </cfRule>
  </conditionalFormatting>
  <conditionalFormatting sqref="N7">
    <cfRule type="expression" priority="3" dxfId="0" stopIfTrue="1">
      <formula>(LEFT($C7,6)="BSV 63")</formula>
    </cfRule>
  </conditionalFormatting>
  <conditionalFormatting sqref="X11">
    <cfRule type="expression" priority="2" dxfId="0" stopIfTrue="1">
      <formula>(LEFT($C11,6)="BSV 63")</formula>
    </cfRule>
  </conditionalFormatting>
  <conditionalFormatting sqref="W12">
    <cfRule type="expression" priority="1" dxfId="0" stopIfTrue="1">
      <formula>(LEFT($C12,6)="BSV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59" r:id="rId1"/>
  <headerFooter alignWithMargins="0">
    <oddHeader>&amp;C&amp;12Februar-Schnellschach 2020 bei ChWe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B1:Y11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19.5742187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21" width="3.8515625" style="1" customWidth="1"/>
    <col min="22" max="22" width="5.140625" style="1" bestFit="1" customWidth="1"/>
    <col min="23" max="23" width="8.421875" style="1" bestFit="1" customWidth="1"/>
    <col min="24" max="24" width="6.00390625" style="1" bestFit="1" customWidth="1"/>
    <col min="25" max="25" width="4.140625" style="1" bestFit="1" customWidth="1"/>
    <col min="26" max="16384" width="11.421875" style="1" customWidth="1"/>
  </cols>
  <sheetData>
    <row r="1" spans="2:25" s="8" customFormat="1" ht="18" customHeight="1" thickBot="1">
      <c r="B1" s="5">
        <v>43938</v>
      </c>
      <c r="C1" s="6" t="s">
        <v>1</v>
      </c>
      <c r="D1" s="21" t="s">
        <v>13</v>
      </c>
      <c r="E1" s="7" t="s">
        <v>5</v>
      </c>
      <c r="F1" s="21" t="s">
        <v>6</v>
      </c>
      <c r="G1" s="6"/>
      <c r="H1" s="7" t="s">
        <v>16</v>
      </c>
      <c r="I1" s="7" t="s">
        <v>14</v>
      </c>
      <c r="J1" s="7" t="s">
        <v>15</v>
      </c>
      <c r="K1" s="7" t="s">
        <v>13</v>
      </c>
      <c r="L1" s="7" t="s">
        <v>17</v>
      </c>
      <c r="M1" s="7" t="s">
        <v>18</v>
      </c>
      <c r="N1" s="7">
        <v>1</v>
      </c>
      <c r="O1" s="7">
        <v>2</v>
      </c>
      <c r="P1" s="7">
        <v>3</v>
      </c>
      <c r="Q1" s="7">
        <v>4</v>
      </c>
      <c r="R1" s="7">
        <v>5</v>
      </c>
      <c r="S1" s="7">
        <v>6</v>
      </c>
      <c r="T1" s="7">
        <v>7</v>
      </c>
      <c r="U1" s="7">
        <v>8</v>
      </c>
      <c r="V1" s="7" t="s">
        <v>3</v>
      </c>
      <c r="W1" s="7" t="s">
        <v>9</v>
      </c>
      <c r="X1" s="7" t="s">
        <v>2</v>
      </c>
      <c r="Y1" s="7" t="s">
        <v>4</v>
      </c>
    </row>
    <row r="2" spans="2:25" ht="18" customHeight="1">
      <c r="B2" s="1" t="s">
        <v>24</v>
      </c>
      <c r="C2" s="1" t="s">
        <v>7</v>
      </c>
      <c r="D2" s="1">
        <v>1947</v>
      </c>
      <c r="E2" s="2" t="s">
        <v>5</v>
      </c>
      <c r="F2" s="1">
        <v>70</v>
      </c>
      <c r="G2" s="1">
        <v>1</v>
      </c>
      <c r="H2" s="2">
        <f aca="true" t="shared" si="0" ref="H2:H9">SUM(N2:U2)</f>
        <v>6.5</v>
      </c>
      <c r="I2" s="3">
        <f aca="true" t="shared" si="1" ref="I2:I9">GetRealePunkte(N2)+H2-H2</f>
        <v>6.5</v>
      </c>
      <c r="J2" s="3">
        <f aca="true" t="shared" si="2" ref="J2:J9">GetPartieCount(N2)+H2-H2</f>
        <v>7</v>
      </c>
      <c r="K2" s="1">
        <v>1947</v>
      </c>
      <c r="L2" s="3">
        <f aca="true" t="shared" si="3" ref="L2:L9">GetGekappteGegnerAvgSelo(N2)+H2-H2+K2-K2</f>
        <v>1915</v>
      </c>
      <c r="M2" s="26" t="str">
        <f aca="true" t="shared" si="4" ref="M2:M9">I2&amp;"&lt;"&amp;J2&amp;"&lt;"&amp;L2</f>
        <v>6,5&lt;7&lt;1915</v>
      </c>
      <c r="N2" s="12" t="s">
        <v>0</v>
      </c>
      <c r="O2" s="33">
        <v>0.5</v>
      </c>
      <c r="P2" s="13">
        <v>1</v>
      </c>
      <c r="Q2" s="13">
        <v>1</v>
      </c>
      <c r="R2" s="13">
        <v>1</v>
      </c>
      <c r="S2" s="13">
        <v>1</v>
      </c>
      <c r="T2" s="13">
        <v>1</v>
      </c>
      <c r="U2" s="22">
        <v>1</v>
      </c>
      <c r="V2" s="3">
        <f aca="true" t="shared" si="5" ref="V2:V9">SUM(N2:U2)</f>
        <v>6.5</v>
      </c>
      <c r="W2" s="20" t="s">
        <v>74</v>
      </c>
      <c r="X2" s="2">
        <v>1</v>
      </c>
      <c r="Y2" s="2">
        <v>35</v>
      </c>
    </row>
    <row r="3" spans="2:25" ht="18" customHeight="1">
      <c r="B3" s="1" t="s">
        <v>26</v>
      </c>
      <c r="C3" s="1" t="s">
        <v>7</v>
      </c>
      <c r="D3" s="1">
        <v>1974</v>
      </c>
      <c r="E3" s="2" t="s">
        <v>5</v>
      </c>
      <c r="F3" s="1">
        <v>89</v>
      </c>
      <c r="G3" s="1">
        <v>2</v>
      </c>
      <c r="H3" s="2">
        <f t="shared" si="0"/>
        <v>5.5</v>
      </c>
      <c r="I3" s="3">
        <f t="shared" si="1"/>
        <v>5.5</v>
      </c>
      <c r="J3" s="3">
        <f t="shared" si="2"/>
        <v>7</v>
      </c>
      <c r="K3" s="1">
        <v>1974</v>
      </c>
      <c r="L3" s="3">
        <f t="shared" si="3"/>
        <v>1889</v>
      </c>
      <c r="M3" s="26" t="str">
        <f t="shared" si="4"/>
        <v>5,5&lt;7&lt;1889</v>
      </c>
      <c r="N3" s="34">
        <v>0.5</v>
      </c>
      <c r="O3" s="15" t="s">
        <v>0</v>
      </c>
      <c r="P3" s="16">
        <v>1</v>
      </c>
      <c r="Q3" s="16">
        <v>0</v>
      </c>
      <c r="R3" s="16">
        <v>1</v>
      </c>
      <c r="S3" s="16">
        <v>1</v>
      </c>
      <c r="T3" s="16">
        <v>1</v>
      </c>
      <c r="U3" s="17">
        <v>1</v>
      </c>
      <c r="V3" s="2">
        <f t="shared" si="5"/>
        <v>5.5</v>
      </c>
      <c r="W3" s="20" t="s">
        <v>75</v>
      </c>
      <c r="X3" s="2">
        <v>2</v>
      </c>
      <c r="Y3" s="2">
        <v>30</v>
      </c>
    </row>
    <row r="4" spans="2:25" ht="18" customHeight="1">
      <c r="B4" s="1" t="s">
        <v>72</v>
      </c>
      <c r="C4" s="1" t="s">
        <v>7</v>
      </c>
      <c r="D4" s="1">
        <v>1732</v>
      </c>
      <c r="E4" s="1" t="s">
        <v>5</v>
      </c>
      <c r="F4" s="1">
        <v>0</v>
      </c>
      <c r="G4" s="1">
        <v>3</v>
      </c>
      <c r="H4" s="2">
        <f t="shared" si="0"/>
        <v>4</v>
      </c>
      <c r="I4" s="3">
        <f t="shared" si="1"/>
        <v>4</v>
      </c>
      <c r="J4" s="3">
        <f t="shared" si="2"/>
        <v>7</v>
      </c>
      <c r="K4" s="1">
        <v>1732</v>
      </c>
      <c r="L4" s="3">
        <f t="shared" si="3"/>
        <v>1925</v>
      </c>
      <c r="M4" s="26" t="str">
        <f t="shared" si="4"/>
        <v>4&lt;7&lt;1925</v>
      </c>
      <c r="N4" s="14">
        <v>0</v>
      </c>
      <c r="O4" s="16">
        <v>0</v>
      </c>
      <c r="P4" s="15" t="s">
        <v>0</v>
      </c>
      <c r="Q4" s="16">
        <v>1</v>
      </c>
      <c r="R4" s="16">
        <v>1</v>
      </c>
      <c r="S4" s="16">
        <v>0</v>
      </c>
      <c r="T4" s="16">
        <v>1</v>
      </c>
      <c r="U4" s="17">
        <v>1</v>
      </c>
      <c r="V4" s="2">
        <f t="shared" si="5"/>
        <v>4</v>
      </c>
      <c r="W4" s="20" t="s">
        <v>63</v>
      </c>
      <c r="X4" s="2">
        <v>3</v>
      </c>
      <c r="Y4" s="2">
        <v>26</v>
      </c>
    </row>
    <row r="5" spans="2:25" ht="18" customHeight="1">
      <c r="B5" s="1" t="s">
        <v>71</v>
      </c>
      <c r="C5" s="1" t="s">
        <v>7</v>
      </c>
      <c r="D5" s="1">
        <v>1923</v>
      </c>
      <c r="E5" s="2" t="s">
        <v>5</v>
      </c>
      <c r="F5" s="1">
        <v>50</v>
      </c>
      <c r="G5" s="1">
        <v>4</v>
      </c>
      <c r="H5" s="2">
        <f t="shared" si="0"/>
        <v>4</v>
      </c>
      <c r="I5" s="3">
        <f t="shared" si="1"/>
        <v>4</v>
      </c>
      <c r="J5" s="3">
        <f t="shared" si="2"/>
        <v>7</v>
      </c>
      <c r="K5" s="1">
        <v>1923</v>
      </c>
      <c r="L5" s="3">
        <f t="shared" si="3"/>
        <v>1917</v>
      </c>
      <c r="M5" s="26" t="str">
        <f t="shared" si="4"/>
        <v>4&lt;7&lt;1917</v>
      </c>
      <c r="N5" s="14">
        <v>0</v>
      </c>
      <c r="O5" s="16">
        <v>1</v>
      </c>
      <c r="P5" s="16">
        <v>0</v>
      </c>
      <c r="Q5" s="15" t="s">
        <v>0</v>
      </c>
      <c r="R5" s="16">
        <v>0</v>
      </c>
      <c r="S5" s="16">
        <v>1</v>
      </c>
      <c r="T5" s="16">
        <v>1</v>
      </c>
      <c r="U5" s="17">
        <v>1</v>
      </c>
      <c r="V5" s="2">
        <f t="shared" si="5"/>
        <v>4</v>
      </c>
      <c r="W5" s="20" t="s">
        <v>76</v>
      </c>
      <c r="X5" s="2">
        <v>4</v>
      </c>
      <c r="Y5" s="2">
        <v>23</v>
      </c>
    </row>
    <row r="6" spans="2:25" ht="18" customHeight="1">
      <c r="B6" s="1" t="s">
        <v>19</v>
      </c>
      <c r="C6" s="1" t="s">
        <v>7</v>
      </c>
      <c r="D6" s="1">
        <v>1842</v>
      </c>
      <c r="E6" s="2" t="s">
        <v>5</v>
      </c>
      <c r="F6" s="1">
        <v>82</v>
      </c>
      <c r="G6" s="1">
        <v>5</v>
      </c>
      <c r="H6" s="2">
        <f t="shared" si="0"/>
        <v>3.5</v>
      </c>
      <c r="I6" s="3">
        <f t="shared" si="1"/>
        <v>3.5</v>
      </c>
      <c r="J6" s="3">
        <f t="shared" si="2"/>
        <v>7</v>
      </c>
      <c r="K6" s="1">
        <v>1842</v>
      </c>
      <c r="L6" s="3">
        <f t="shared" si="3"/>
        <v>1930</v>
      </c>
      <c r="M6" s="26" t="str">
        <f t="shared" si="4"/>
        <v>3,5&lt;7&lt;1930</v>
      </c>
      <c r="N6" s="14">
        <v>0</v>
      </c>
      <c r="O6" s="16">
        <v>0</v>
      </c>
      <c r="P6" s="16">
        <v>0</v>
      </c>
      <c r="Q6" s="16">
        <v>1</v>
      </c>
      <c r="R6" s="15" t="s">
        <v>0</v>
      </c>
      <c r="S6" s="16">
        <v>1</v>
      </c>
      <c r="T6" s="29">
        <v>0.5</v>
      </c>
      <c r="U6" s="17">
        <v>1</v>
      </c>
      <c r="V6" s="2">
        <f t="shared" si="5"/>
        <v>3.5</v>
      </c>
      <c r="W6" s="20" t="s">
        <v>77</v>
      </c>
      <c r="X6" s="2">
        <v>5</v>
      </c>
      <c r="Y6" s="2">
        <v>21</v>
      </c>
    </row>
    <row r="7" spans="2:25" ht="18" customHeight="1">
      <c r="B7" s="1" t="s">
        <v>73</v>
      </c>
      <c r="C7" s="1" t="s">
        <v>40</v>
      </c>
      <c r="D7" s="1">
        <v>1891</v>
      </c>
      <c r="E7" s="2" t="s">
        <v>5</v>
      </c>
      <c r="F7" s="1">
        <v>39</v>
      </c>
      <c r="G7" s="1">
        <v>6</v>
      </c>
      <c r="H7" s="2">
        <f t="shared" si="0"/>
        <v>1.5</v>
      </c>
      <c r="I7" s="3">
        <f>GetRealePunkte(N7)+H7-H7</f>
        <v>1.5</v>
      </c>
      <c r="J7" s="3">
        <f>GetPartieCount(N7)+H7-H7</f>
        <v>7</v>
      </c>
      <c r="K7" s="1">
        <v>1891</v>
      </c>
      <c r="L7" s="3">
        <f>GetGekappteGegnerAvgSelo(N7)+H7-H7+K7-K7</f>
        <v>1934</v>
      </c>
      <c r="M7" s="26" t="str">
        <f>I7&amp;"&lt;"&amp;J7&amp;"&lt;"&amp;L7</f>
        <v>1,5&lt;7&lt;1934</v>
      </c>
      <c r="N7" s="14">
        <v>0</v>
      </c>
      <c r="O7" s="16">
        <v>0</v>
      </c>
      <c r="P7" s="16">
        <v>1</v>
      </c>
      <c r="Q7" s="16">
        <v>0</v>
      </c>
      <c r="R7" s="16">
        <v>0</v>
      </c>
      <c r="S7" s="15" t="s">
        <v>0</v>
      </c>
      <c r="T7" s="29">
        <v>0.5</v>
      </c>
      <c r="U7" s="17">
        <v>0</v>
      </c>
      <c r="V7" s="2">
        <f t="shared" si="5"/>
        <v>1.5</v>
      </c>
      <c r="W7" s="20" t="s">
        <v>79</v>
      </c>
      <c r="X7" s="2">
        <v>6</v>
      </c>
      <c r="Y7" s="2">
        <v>20</v>
      </c>
    </row>
    <row r="8" spans="2:25" ht="18" customHeight="1">
      <c r="B8" s="1" t="s">
        <v>21</v>
      </c>
      <c r="C8" s="1" t="s">
        <v>7</v>
      </c>
      <c r="D8" s="1">
        <v>1599</v>
      </c>
      <c r="E8" s="2" t="s">
        <v>5</v>
      </c>
      <c r="F8" s="1">
        <v>27</v>
      </c>
      <c r="G8" s="1">
        <v>7</v>
      </c>
      <c r="H8" s="2">
        <f t="shared" si="0"/>
        <v>1.5</v>
      </c>
      <c r="I8" s="3">
        <f t="shared" si="1"/>
        <v>1.5</v>
      </c>
      <c r="J8" s="3">
        <f t="shared" si="2"/>
        <v>7</v>
      </c>
      <c r="K8" s="1">
        <v>1599</v>
      </c>
      <c r="L8" s="3">
        <f t="shared" si="3"/>
        <v>1934</v>
      </c>
      <c r="M8" s="26" t="str">
        <f t="shared" si="4"/>
        <v>1,5&lt;7&lt;1934</v>
      </c>
      <c r="N8" s="14">
        <v>0</v>
      </c>
      <c r="O8" s="16">
        <v>0</v>
      </c>
      <c r="P8" s="16">
        <v>0</v>
      </c>
      <c r="Q8" s="16">
        <v>0</v>
      </c>
      <c r="R8" s="29">
        <v>0.5</v>
      </c>
      <c r="S8" s="29">
        <v>0.5</v>
      </c>
      <c r="T8" s="15" t="s">
        <v>0</v>
      </c>
      <c r="U8" s="38">
        <v>0.5</v>
      </c>
      <c r="V8" s="2">
        <f t="shared" si="5"/>
        <v>1.5</v>
      </c>
      <c r="W8" s="20" t="s">
        <v>78</v>
      </c>
      <c r="X8" s="2">
        <v>7</v>
      </c>
      <c r="Y8" s="2">
        <v>19</v>
      </c>
    </row>
    <row r="9" spans="2:25" ht="18" customHeight="1" thickBot="1">
      <c r="B9" s="1" t="s">
        <v>10</v>
      </c>
      <c r="C9" s="1" t="s">
        <v>7</v>
      </c>
      <c r="D9" s="1">
        <v>1849</v>
      </c>
      <c r="E9" s="2" t="s">
        <v>5</v>
      </c>
      <c r="F9" s="1">
        <v>47</v>
      </c>
      <c r="G9" s="1">
        <v>8</v>
      </c>
      <c r="H9" s="2">
        <f t="shared" si="0"/>
        <v>1.5</v>
      </c>
      <c r="I9" s="3">
        <f t="shared" si="1"/>
        <v>1.5</v>
      </c>
      <c r="J9" s="3">
        <f t="shared" si="2"/>
        <v>7</v>
      </c>
      <c r="K9" s="1">
        <v>1849</v>
      </c>
      <c r="L9" s="3">
        <f t="shared" si="3"/>
        <v>1939</v>
      </c>
      <c r="M9" s="26" t="str">
        <f t="shared" si="4"/>
        <v>1,5&lt;7&lt;1939</v>
      </c>
      <c r="N9" s="23">
        <v>0</v>
      </c>
      <c r="O9" s="18">
        <v>0</v>
      </c>
      <c r="P9" s="18">
        <v>0</v>
      </c>
      <c r="Q9" s="18">
        <v>0</v>
      </c>
      <c r="R9" s="18">
        <v>0</v>
      </c>
      <c r="S9" s="18">
        <v>1</v>
      </c>
      <c r="T9" s="39">
        <v>0.5</v>
      </c>
      <c r="U9" s="19" t="s">
        <v>0</v>
      </c>
      <c r="V9" s="27">
        <f t="shared" si="5"/>
        <v>1.5</v>
      </c>
      <c r="W9" s="20" t="s">
        <v>80</v>
      </c>
      <c r="X9" s="28">
        <v>8</v>
      </c>
      <c r="Y9" s="2">
        <v>18</v>
      </c>
    </row>
    <row r="10" spans="8:24" ht="18" customHeight="1">
      <c r="H10" s="4">
        <f>SUM(H2:H9)</f>
        <v>28</v>
      </c>
      <c r="I10" s="4">
        <f>SUM(I2:I9)</f>
        <v>28</v>
      </c>
      <c r="J10" s="4">
        <f>SUM(J2:J9)/2</f>
        <v>28</v>
      </c>
      <c r="K10" s="4"/>
      <c r="L10" s="3"/>
      <c r="M10" s="2"/>
      <c r="V10" s="4">
        <f>SUM(V2:V9)</f>
        <v>28</v>
      </c>
      <c r="W10" s="4"/>
      <c r="X10" s="4">
        <f>SUM(X2:X9)</f>
        <v>36</v>
      </c>
    </row>
    <row r="11" spans="9:13" ht="18" customHeight="1">
      <c r="I11" s="3"/>
      <c r="J11" s="3"/>
      <c r="K11" s="3"/>
      <c r="L11" s="3"/>
      <c r="M11" s="2"/>
    </row>
  </sheetData>
  <sheetProtection/>
  <conditionalFormatting sqref="S8 T7">
    <cfRule type="expression" priority="4" dxfId="0" stopIfTrue="1">
      <formula>(LEFT($C7,6)="BSV 63")</formula>
    </cfRule>
  </conditionalFormatting>
  <conditionalFormatting sqref="O2">
    <cfRule type="expression" priority="8" dxfId="0" stopIfTrue="1">
      <formula>(LEFT($C2,6)="BSV 63")</formula>
    </cfRule>
  </conditionalFormatting>
  <conditionalFormatting sqref="N3">
    <cfRule type="expression" priority="7" dxfId="0" stopIfTrue="1">
      <formula>(LEFT($C3,6)="BSV 63")</formula>
    </cfRule>
  </conditionalFormatting>
  <conditionalFormatting sqref="T6">
    <cfRule type="expression" priority="6" dxfId="0" stopIfTrue="1">
      <formula>(LEFT($C6,6)="BSV 63")</formula>
    </cfRule>
  </conditionalFormatting>
  <conditionalFormatting sqref="R8">
    <cfRule type="expression" priority="5" dxfId="0" stopIfTrue="1">
      <formula>(LEFT($C8,6)="BSV 63")</formula>
    </cfRule>
  </conditionalFormatting>
  <conditionalFormatting sqref="U8">
    <cfRule type="expression" priority="2" dxfId="0" stopIfTrue="1">
      <formula>(LEFT($C8,6)="BSV 63")</formula>
    </cfRule>
  </conditionalFormatting>
  <conditionalFormatting sqref="T9">
    <cfRule type="expression" priority="1" dxfId="0" stopIfTrue="1">
      <formula>(LEFT($C9,6)="BSV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75" r:id="rId1"/>
  <headerFooter alignWithMargins="0">
    <oddHeader>&amp;C&amp;12März-Schnellschach 2020 bei ChWe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B1:Y11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2.00390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21" width="3.8515625" style="1" customWidth="1"/>
    <col min="22" max="22" width="5.140625" style="1" bestFit="1" customWidth="1"/>
    <col min="23" max="23" width="8.421875" style="1" bestFit="1" customWidth="1"/>
    <col min="24" max="24" width="6.00390625" style="1" bestFit="1" customWidth="1"/>
    <col min="25" max="25" width="4.140625" style="1" bestFit="1" customWidth="1"/>
    <col min="26" max="16384" width="11.421875" style="1" customWidth="1"/>
  </cols>
  <sheetData>
    <row r="1" spans="2:25" s="8" customFormat="1" ht="18" customHeight="1" thickBot="1">
      <c r="B1" s="5">
        <v>43945</v>
      </c>
      <c r="C1" s="6" t="s">
        <v>1</v>
      </c>
      <c r="D1" s="21" t="s">
        <v>13</v>
      </c>
      <c r="E1" s="7" t="s">
        <v>5</v>
      </c>
      <c r="F1" s="21" t="s">
        <v>6</v>
      </c>
      <c r="G1" s="6"/>
      <c r="H1" s="7" t="s">
        <v>16</v>
      </c>
      <c r="I1" s="7" t="s">
        <v>14</v>
      </c>
      <c r="J1" s="7" t="s">
        <v>15</v>
      </c>
      <c r="K1" s="7" t="s">
        <v>13</v>
      </c>
      <c r="L1" s="7" t="s">
        <v>17</v>
      </c>
      <c r="M1" s="7" t="s">
        <v>18</v>
      </c>
      <c r="N1" s="7">
        <v>1</v>
      </c>
      <c r="O1" s="7">
        <v>2</v>
      </c>
      <c r="P1" s="7">
        <v>3</v>
      </c>
      <c r="Q1" s="7">
        <v>4</v>
      </c>
      <c r="R1" s="7">
        <v>5</v>
      </c>
      <c r="S1" s="7">
        <v>6</v>
      </c>
      <c r="T1" s="7">
        <v>7</v>
      </c>
      <c r="U1" s="7">
        <v>8</v>
      </c>
      <c r="V1" s="7" t="s">
        <v>3</v>
      </c>
      <c r="W1" s="7" t="s">
        <v>9</v>
      </c>
      <c r="X1" s="7" t="s">
        <v>2</v>
      </c>
      <c r="Y1" s="7" t="s">
        <v>4</v>
      </c>
    </row>
    <row r="2" spans="2:25" ht="18" customHeight="1">
      <c r="B2" s="1" t="s">
        <v>41</v>
      </c>
      <c r="C2" s="1" t="s">
        <v>7</v>
      </c>
      <c r="D2" s="1">
        <v>2142</v>
      </c>
      <c r="E2" s="2" t="s">
        <v>5</v>
      </c>
      <c r="F2" s="1">
        <v>45</v>
      </c>
      <c r="G2" s="1">
        <v>1</v>
      </c>
      <c r="H2" s="2">
        <f aca="true" t="shared" si="0" ref="H2:H9">SUM(N2:U2)</f>
        <v>6.5</v>
      </c>
      <c r="I2" s="3">
        <f aca="true" t="shared" si="1" ref="I2:I9">GetRealePunkte(N2)+H2-H2</f>
        <v>6.5</v>
      </c>
      <c r="J2" s="3">
        <f aca="true" t="shared" si="2" ref="J2:J9">GetPartieCount(N2)+H2-H2</f>
        <v>7</v>
      </c>
      <c r="K2" s="1">
        <v>2142</v>
      </c>
      <c r="L2" s="3">
        <f aca="true" t="shared" si="3" ref="L2:L9">GetGekappteGegnerAvgSelo(N2)+H2-H2+K2-K2</f>
        <v>1915</v>
      </c>
      <c r="M2" s="26" t="str">
        <f aca="true" t="shared" si="4" ref="M2:M9">I2&amp;"&lt;"&amp;J2&amp;"&lt;"&amp;L2</f>
        <v>6,5&lt;7&lt;1915</v>
      </c>
      <c r="N2" s="12" t="s">
        <v>0</v>
      </c>
      <c r="O2" s="13">
        <v>1</v>
      </c>
      <c r="P2" s="13">
        <v>1</v>
      </c>
      <c r="Q2" s="13">
        <v>1</v>
      </c>
      <c r="R2" s="13">
        <v>1</v>
      </c>
      <c r="S2" s="33">
        <v>0.5</v>
      </c>
      <c r="T2" s="13">
        <v>1</v>
      </c>
      <c r="U2" s="22">
        <v>1</v>
      </c>
      <c r="V2" s="3">
        <f aca="true" t="shared" si="5" ref="V2:V9">SUM(N2:U2)</f>
        <v>6.5</v>
      </c>
      <c r="W2" s="20" t="s">
        <v>81</v>
      </c>
      <c r="X2" s="2">
        <v>1</v>
      </c>
      <c r="Y2" s="2">
        <v>35</v>
      </c>
    </row>
    <row r="3" spans="2:25" ht="18" customHeight="1">
      <c r="B3" s="1" t="s">
        <v>26</v>
      </c>
      <c r="C3" s="1" t="s">
        <v>7</v>
      </c>
      <c r="D3" s="1">
        <v>1988</v>
      </c>
      <c r="E3" s="2" t="s">
        <v>5</v>
      </c>
      <c r="F3" s="1">
        <v>90</v>
      </c>
      <c r="G3" s="1">
        <v>2</v>
      </c>
      <c r="H3" s="2">
        <f t="shared" si="0"/>
        <v>5</v>
      </c>
      <c r="I3" s="3">
        <f t="shared" si="1"/>
        <v>5</v>
      </c>
      <c r="J3" s="3">
        <f t="shared" si="2"/>
        <v>7</v>
      </c>
      <c r="K3" s="1">
        <v>1988</v>
      </c>
      <c r="L3" s="3">
        <f t="shared" si="3"/>
        <v>1889</v>
      </c>
      <c r="M3" s="26" t="str">
        <f t="shared" si="4"/>
        <v>5&lt;7&lt;1889</v>
      </c>
      <c r="N3" s="14">
        <v>0</v>
      </c>
      <c r="O3" s="15" t="s">
        <v>0</v>
      </c>
      <c r="P3" s="16">
        <v>1</v>
      </c>
      <c r="Q3" s="16">
        <v>1</v>
      </c>
      <c r="R3" s="29">
        <v>0.5</v>
      </c>
      <c r="S3" s="29">
        <v>0.5</v>
      </c>
      <c r="T3" s="16">
        <v>1</v>
      </c>
      <c r="U3" s="17">
        <v>1</v>
      </c>
      <c r="V3" s="2">
        <f t="shared" si="5"/>
        <v>5</v>
      </c>
      <c r="W3" s="20" t="s">
        <v>82</v>
      </c>
      <c r="X3" s="2">
        <v>2</v>
      </c>
      <c r="Y3" s="2">
        <v>30</v>
      </c>
    </row>
    <row r="4" spans="2:25" ht="18" customHeight="1">
      <c r="B4" s="1" t="s">
        <v>24</v>
      </c>
      <c r="C4" s="1" t="s">
        <v>7</v>
      </c>
      <c r="D4" s="1">
        <v>1987</v>
      </c>
      <c r="E4" s="1" t="s">
        <v>5</v>
      </c>
      <c r="F4" s="1">
        <v>71</v>
      </c>
      <c r="G4" s="1">
        <v>3</v>
      </c>
      <c r="H4" s="2">
        <f t="shared" si="0"/>
        <v>5</v>
      </c>
      <c r="I4" s="3">
        <f t="shared" si="1"/>
        <v>5</v>
      </c>
      <c r="J4" s="3">
        <f t="shared" si="2"/>
        <v>7</v>
      </c>
      <c r="K4" s="1">
        <v>1987</v>
      </c>
      <c r="L4" s="3">
        <f t="shared" si="3"/>
        <v>1925</v>
      </c>
      <c r="M4" s="26" t="str">
        <f t="shared" si="4"/>
        <v>5&lt;7&lt;1925</v>
      </c>
      <c r="N4" s="14">
        <v>0</v>
      </c>
      <c r="O4" s="16">
        <v>0</v>
      </c>
      <c r="P4" s="15" t="s">
        <v>0</v>
      </c>
      <c r="Q4" s="16">
        <v>1</v>
      </c>
      <c r="R4" s="16">
        <v>1</v>
      </c>
      <c r="S4" s="16">
        <v>1</v>
      </c>
      <c r="T4" s="16">
        <v>1</v>
      </c>
      <c r="U4" s="17">
        <v>1</v>
      </c>
      <c r="V4" s="2">
        <f t="shared" si="5"/>
        <v>5</v>
      </c>
      <c r="W4" s="20" t="s">
        <v>83</v>
      </c>
      <c r="X4" s="2">
        <v>3</v>
      </c>
      <c r="Y4" s="2">
        <v>26</v>
      </c>
    </row>
    <row r="5" spans="2:25" ht="18" customHeight="1">
      <c r="B5" s="1" t="s">
        <v>19</v>
      </c>
      <c r="C5" s="1" t="s">
        <v>7</v>
      </c>
      <c r="D5" s="1">
        <v>1843</v>
      </c>
      <c r="E5" s="2" t="s">
        <v>5</v>
      </c>
      <c r="F5" s="1">
        <v>83</v>
      </c>
      <c r="G5" s="1">
        <v>4</v>
      </c>
      <c r="H5" s="2">
        <f t="shared" si="0"/>
        <v>4</v>
      </c>
      <c r="I5" s="3">
        <f t="shared" si="1"/>
        <v>4</v>
      </c>
      <c r="J5" s="3">
        <f t="shared" si="2"/>
        <v>7</v>
      </c>
      <c r="K5" s="1">
        <v>1843</v>
      </c>
      <c r="L5" s="3">
        <f t="shared" si="3"/>
        <v>1917</v>
      </c>
      <c r="M5" s="26" t="str">
        <f t="shared" si="4"/>
        <v>4&lt;7&lt;1917</v>
      </c>
      <c r="N5" s="14">
        <v>0</v>
      </c>
      <c r="O5" s="16">
        <v>0</v>
      </c>
      <c r="P5" s="16">
        <v>0</v>
      </c>
      <c r="Q5" s="15" t="s">
        <v>0</v>
      </c>
      <c r="R5" s="16">
        <v>1</v>
      </c>
      <c r="S5" s="16">
        <v>1</v>
      </c>
      <c r="T5" s="16">
        <v>1</v>
      </c>
      <c r="U5" s="17">
        <v>1</v>
      </c>
      <c r="V5" s="2">
        <f t="shared" si="5"/>
        <v>4</v>
      </c>
      <c r="W5" s="20" t="s">
        <v>66</v>
      </c>
      <c r="X5" s="2">
        <v>4</v>
      </c>
      <c r="Y5" s="2">
        <v>23</v>
      </c>
    </row>
    <row r="6" spans="2:25" ht="18" customHeight="1">
      <c r="B6" s="1" t="s">
        <v>71</v>
      </c>
      <c r="C6" s="1" t="s">
        <v>7</v>
      </c>
      <c r="D6" s="1">
        <v>1918</v>
      </c>
      <c r="E6" s="2" t="s">
        <v>5</v>
      </c>
      <c r="F6" s="1">
        <v>51</v>
      </c>
      <c r="G6" s="1">
        <v>5</v>
      </c>
      <c r="H6" s="2">
        <f t="shared" si="0"/>
        <v>3</v>
      </c>
      <c r="I6" s="3">
        <f t="shared" si="1"/>
        <v>3</v>
      </c>
      <c r="J6" s="3">
        <f t="shared" si="2"/>
        <v>7</v>
      </c>
      <c r="K6" s="1">
        <v>1918</v>
      </c>
      <c r="L6" s="3">
        <f t="shared" si="3"/>
        <v>1930</v>
      </c>
      <c r="M6" s="26" t="str">
        <f t="shared" si="4"/>
        <v>3&lt;7&lt;1930</v>
      </c>
      <c r="N6" s="14">
        <v>0</v>
      </c>
      <c r="O6" s="29">
        <v>0.5</v>
      </c>
      <c r="P6" s="16">
        <v>0</v>
      </c>
      <c r="Q6" s="16">
        <v>0</v>
      </c>
      <c r="R6" s="15" t="s">
        <v>0</v>
      </c>
      <c r="S6" s="29">
        <v>0.5</v>
      </c>
      <c r="T6" s="16">
        <v>1</v>
      </c>
      <c r="U6" s="17">
        <v>1</v>
      </c>
      <c r="V6" s="2">
        <f t="shared" si="5"/>
        <v>3</v>
      </c>
      <c r="W6" s="20" t="s">
        <v>84</v>
      </c>
      <c r="X6" s="2">
        <v>5</v>
      </c>
      <c r="Y6" s="2">
        <v>21</v>
      </c>
    </row>
    <row r="7" spans="2:25" ht="18" customHeight="1">
      <c r="B7" s="1" t="s">
        <v>73</v>
      </c>
      <c r="C7" s="1" t="s">
        <v>40</v>
      </c>
      <c r="D7" s="1">
        <v>1842</v>
      </c>
      <c r="E7" s="2" t="s">
        <v>5</v>
      </c>
      <c r="F7" s="1">
        <v>40</v>
      </c>
      <c r="G7" s="1">
        <v>6</v>
      </c>
      <c r="H7" s="2">
        <f t="shared" si="0"/>
        <v>2.5</v>
      </c>
      <c r="I7" s="3">
        <f>GetRealePunkte(N7)+H7-H7</f>
        <v>2.5</v>
      </c>
      <c r="J7" s="3">
        <f>GetPartieCount(N7)+H7-H7</f>
        <v>7</v>
      </c>
      <c r="K7" s="1">
        <v>1842</v>
      </c>
      <c r="L7" s="3">
        <f>GetGekappteGegnerAvgSelo(N7)+H7-H7+K7-K7</f>
        <v>1934</v>
      </c>
      <c r="M7" s="26" t="str">
        <f>I7&amp;"&lt;"&amp;J7&amp;"&lt;"&amp;L7</f>
        <v>2,5&lt;7&lt;1934</v>
      </c>
      <c r="N7" s="34">
        <v>0.5</v>
      </c>
      <c r="O7" s="29">
        <v>0.5</v>
      </c>
      <c r="P7" s="16">
        <v>0</v>
      </c>
      <c r="Q7" s="16">
        <v>0</v>
      </c>
      <c r="R7" s="29">
        <v>0.5</v>
      </c>
      <c r="S7" s="15" t="s">
        <v>0</v>
      </c>
      <c r="T7" s="16">
        <v>0</v>
      </c>
      <c r="U7" s="17">
        <v>1</v>
      </c>
      <c r="V7" s="2">
        <f t="shared" si="5"/>
        <v>2.5</v>
      </c>
      <c r="W7" s="20" t="s">
        <v>77</v>
      </c>
      <c r="X7" s="2">
        <v>6</v>
      </c>
      <c r="Y7" s="2">
        <v>20</v>
      </c>
    </row>
    <row r="8" spans="2:25" ht="18" customHeight="1">
      <c r="B8" s="1" t="s">
        <v>72</v>
      </c>
      <c r="C8" s="1" t="s">
        <v>7</v>
      </c>
      <c r="D8" s="1">
        <v>1765</v>
      </c>
      <c r="E8" s="2" t="s">
        <v>5</v>
      </c>
      <c r="F8" s="1">
        <v>1</v>
      </c>
      <c r="G8" s="1">
        <v>7</v>
      </c>
      <c r="H8" s="2">
        <f t="shared" si="0"/>
        <v>1.5</v>
      </c>
      <c r="I8" s="3">
        <f t="shared" si="1"/>
        <v>1.5</v>
      </c>
      <c r="J8" s="3">
        <f t="shared" si="2"/>
        <v>7</v>
      </c>
      <c r="K8" s="1">
        <v>1765</v>
      </c>
      <c r="L8" s="3">
        <f t="shared" si="3"/>
        <v>1934</v>
      </c>
      <c r="M8" s="26" t="str">
        <f t="shared" si="4"/>
        <v>1,5&lt;7&lt;1934</v>
      </c>
      <c r="N8" s="14">
        <v>0</v>
      </c>
      <c r="O8" s="16">
        <v>0</v>
      </c>
      <c r="P8" s="16">
        <v>0</v>
      </c>
      <c r="Q8" s="16">
        <v>0</v>
      </c>
      <c r="R8" s="16">
        <v>0</v>
      </c>
      <c r="S8" s="16">
        <v>1</v>
      </c>
      <c r="T8" s="15" t="s">
        <v>0</v>
      </c>
      <c r="U8" s="38">
        <v>0.5</v>
      </c>
      <c r="V8" s="2">
        <f t="shared" si="5"/>
        <v>1.5</v>
      </c>
      <c r="W8" s="20" t="s">
        <v>86</v>
      </c>
      <c r="X8" s="2">
        <v>7</v>
      </c>
      <c r="Y8" s="2">
        <v>19</v>
      </c>
    </row>
    <row r="9" spans="2:25" ht="18" customHeight="1" thickBot="1">
      <c r="B9" s="1" t="s">
        <v>21</v>
      </c>
      <c r="C9" s="1" t="s">
        <v>7</v>
      </c>
      <c r="D9" s="1">
        <v>1605</v>
      </c>
      <c r="E9" s="2" t="s">
        <v>5</v>
      </c>
      <c r="F9" s="1">
        <v>28</v>
      </c>
      <c r="G9" s="1">
        <v>8</v>
      </c>
      <c r="H9" s="2">
        <f t="shared" si="0"/>
        <v>0.5</v>
      </c>
      <c r="I9" s="3">
        <f t="shared" si="1"/>
        <v>0.5</v>
      </c>
      <c r="J9" s="3">
        <f t="shared" si="2"/>
        <v>7</v>
      </c>
      <c r="K9" s="1">
        <v>1605</v>
      </c>
      <c r="L9" s="3">
        <f t="shared" si="3"/>
        <v>1939</v>
      </c>
      <c r="M9" s="26" t="str">
        <f t="shared" si="4"/>
        <v>0,5&lt;7&lt;1939</v>
      </c>
      <c r="N9" s="23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39">
        <v>0.5</v>
      </c>
      <c r="U9" s="19" t="s">
        <v>0</v>
      </c>
      <c r="V9" s="27">
        <f t="shared" si="5"/>
        <v>0.5</v>
      </c>
      <c r="W9" s="20" t="s">
        <v>85</v>
      </c>
      <c r="X9" s="28">
        <v>8</v>
      </c>
      <c r="Y9" s="2">
        <v>18</v>
      </c>
    </row>
    <row r="10" spans="8:24" ht="18" customHeight="1">
      <c r="H10" s="4">
        <f>SUM(H2:H9)</f>
        <v>28</v>
      </c>
      <c r="I10" s="4">
        <f>SUM(I2:I9)</f>
        <v>28</v>
      </c>
      <c r="J10" s="4">
        <f>SUM(J2:J9)/2</f>
        <v>28</v>
      </c>
      <c r="K10" s="4"/>
      <c r="L10" s="3"/>
      <c r="M10" s="2"/>
      <c r="V10" s="4">
        <f>SUM(V2:V9)</f>
        <v>28</v>
      </c>
      <c r="W10" s="4"/>
      <c r="X10" s="4">
        <f>SUM(X2:X9)</f>
        <v>36</v>
      </c>
    </row>
    <row r="11" spans="9:13" ht="18" customHeight="1">
      <c r="I11" s="3"/>
      <c r="J11" s="3"/>
      <c r="K11" s="3"/>
      <c r="L11" s="3"/>
      <c r="M11" s="2"/>
    </row>
  </sheetData>
  <sheetProtection/>
  <conditionalFormatting sqref="S2">
    <cfRule type="expression" priority="10" dxfId="0" stopIfTrue="1">
      <formula>(LEFT($C2,6)="BSV 63")</formula>
    </cfRule>
  </conditionalFormatting>
  <conditionalFormatting sqref="N7">
    <cfRule type="expression" priority="9" dxfId="0" stopIfTrue="1">
      <formula>(LEFT($C7,6)="BSV 63")</formula>
    </cfRule>
  </conditionalFormatting>
  <conditionalFormatting sqref="R3">
    <cfRule type="expression" priority="8" dxfId="0" stopIfTrue="1">
      <formula>(LEFT($C3,6)="BSV 63")</formula>
    </cfRule>
  </conditionalFormatting>
  <conditionalFormatting sqref="S3">
    <cfRule type="expression" priority="7" dxfId="0" stopIfTrue="1">
      <formula>(LEFT($C3,6)="BSV 63")</formula>
    </cfRule>
  </conditionalFormatting>
  <conditionalFormatting sqref="O6">
    <cfRule type="expression" priority="6" dxfId="0" stopIfTrue="1">
      <formula>(LEFT($C6,6)="BSV 63")</formula>
    </cfRule>
  </conditionalFormatting>
  <conditionalFormatting sqref="O7">
    <cfRule type="expression" priority="5" dxfId="0" stopIfTrue="1">
      <formula>(LEFT($C7,6)="BSV 63")</formula>
    </cfRule>
  </conditionalFormatting>
  <conditionalFormatting sqref="S6">
    <cfRule type="expression" priority="4" dxfId="0" stopIfTrue="1">
      <formula>(LEFT($C6,6)="BSV 63")</formula>
    </cfRule>
  </conditionalFormatting>
  <conditionalFormatting sqref="R7">
    <cfRule type="expression" priority="3" dxfId="0" stopIfTrue="1">
      <formula>(LEFT($C7,6)="BSV 63")</formula>
    </cfRule>
  </conditionalFormatting>
  <conditionalFormatting sqref="U8">
    <cfRule type="expression" priority="2" dxfId="0" stopIfTrue="1">
      <formula>(LEFT($C8,6)="BSV 63")</formula>
    </cfRule>
  </conditionalFormatting>
  <conditionalFormatting sqref="T9">
    <cfRule type="expression" priority="1" dxfId="0" stopIfTrue="1">
      <formula>(LEFT($C9,6)="BSV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74" r:id="rId1"/>
  <headerFooter alignWithMargins="0">
    <oddHeader>&amp;C&amp;12April-Schnellschach 2020 bei ChWe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7">
    <pageSetUpPr fitToPage="1"/>
  </sheetPr>
  <dimension ref="B1:AI13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19.5742187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23" width="3.8515625" style="1" customWidth="1"/>
    <col min="24" max="24" width="5.140625" style="1" bestFit="1" customWidth="1"/>
    <col min="25" max="25" width="8.421875" style="1" bestFit="1" customWidth="1"/>
    <col min="26" max="26" width="6.00390625" style="1" bestFit="1" customWidth="1"/>
    <col min="27" max="27" width="4.140625" style="1" bestFit="1" customWidth="1"/>
    <col min="28" max="28" width="11.421875" style="1" customWidth="1"/>
    <col min="29" max="30" width="6.421875" style="1" bestFit="1" customWidth="1"/>
    <col min="31" max="34" width="5.140625" style="1" bestFit="1" customWidth="1"/>
    <col min="35" max="35" width="6.421875" style="1" bestFit="1" customWidth="1"/>
    <col min="36" max="16384" width="11.421875" style="1" customWidth="1"/>
  </cols>
  <sheetData>
    <row r="1" spans="2:27" s="8" customFormat="1" ht="18" customHeight="1" thickBot="1">
      <c r="B1" s="5">
        <v>43980</v>
      </c>
      <c r="C1" s="6" t="s">
        <v>1</v>
      </c>
      <c r="D1" s="21" t="s">
        <v>13</v>
      </c>
      <c r="E1" s="7" t="s">
        <v>5</v>
      </c>
      <c r="F1" s="21" t="s">
        <v>6</v>
      </c>
      <c r="G1" s="6"/>
      <c r="H1" s="7" t="s">
        <v>16</v>
      </c>
      <c r="I1" s="7" t="s">
        <v>14</v>
      </c>
      <c r="J1" s="7" t="s">
        <v>15</v>
      </c>
      <c r="K1" s="7" t="s">
        <v>13</v>
      </c>
      <c r="L1" s="7" t="s">
        <v>17</v>
      </c>
      <c r="M1" s="7" t="s">
        <v>18</v>
      </c>
      <c r="N1" s="7">
        <v>1</v>
      </c>
      <c r="O1" s="7">
        <v>2</v>
      </c>
      <c r="P1" s="7">
        <v>3</v>
      </c>
      <c r="Q1" s="7">
        <v>4</v>
      </c>
      <c r="R1" s="7">
        <v>5</v>
      </c>
      <c r="S1" s="7">
        <v>6</v>
      </c>
      <c r="T1" s="7">
        <v>7</v>
      </c>
      <c r="U1" s="7">
        <v>8</v>
      </c>
      <c r="V1" s="7">
        <v>9</v>
      </c>
      <c r="W1" s="7">
        <v>10</v>
      </c>
      <c r="X1" s="7" t="s">
        <v>3</v>
      </c>
      <c r="Y1" s="7" t="s">
        <v>9</v>
      </c>
      <c r="Z1" s="7" t="s">
        <v>2</v>
      </c>
      <c r="AA1" s="7" t="s">
        <v>4</v>
      </c>
    </row>
    <row r="2" spans="2:35" ht="18" customHeight="1">
      <c r="B2" s="1" t="s">
        <v>26</v>
      </c>
      <c r="C2" s="1" t="s">
        <v>7</v>
      </c>
      <c r="D2" s="1">
        <v>1999</v>
      </c>
      <c r="E2" s="2" t="s">
        <v>5</v>
      </c>
      <c r="F2" s="1">
        <v>91</v>
      </c>
      <c r="G2" s="1">
        <v>1</v>
      </c>
      <c r="H2" s="2">
        <f aca="true" t="shared" si="0" ref="H2:H11">SUM(N2:W2)</f>
        <v>4.5</v>
      </c>
      <c r="I2" s="3">
        <f aca="true" t="shared" si="1" ref="I2:I11">GetRealePunkte(N2)+H2-H2</f>
        <v>4.5</v>
      </c>
      <c r="J2" s="3">
        <f aca="true" t="shared" si="2" ref="J2:J11">GetPartieCount(N2)+H2-H2</f>
        <v>6</v>
      </c>
      <c r="K2" s="1">
        <v>1999</v>
      </c>
      <c r="L2" s="3">
        <f aca="true" t="shared" si="3" ref="L2:L11">GetGekappteGegnerAvgSelo(N2)+H2-H2+K2-K2</f>
        <v>1881</v>
      </c>
      <c r="M2" s="26" t="str">
        <f aca="true" t="shared" si="4" ref="M2:M11">I2&amp;"&lt;"&amp;J2&amp;"&lt;"&amp;L2</f>
        <v>4,5&lt;6&lt;1881</v>
      </c>
      <c r="N2" s="12" t="s">
        <v>0</v>
      </c>
      <c r="O2" s="13">
        <v>0</v>
      </c>
      <c r="P2" s="13">
        <v>1</v>
      </c>
      <c r="Q2" s="13">
        <v>1</v>
      </c>
      <c r="R2" s="33">
        <v>0.5</v>
      </c>
      <c r="S2" s="13"/>
      <c r="T2" s="13"/>
      <c r="U2" s="13">
        <v>1</v>
      </c>
      <c r="V2" s="13">
        <v>1</v>
      </c>
      <c r="W2" s="22"/>
      <c r="X2" s="3">
        <f aca="true" t="shared" si="5" ref="X2:X11">SUM(N2:W2)</f>
        <v>4.5</v>
      </c>
      <c r="Y2" s="20" t="s">
        <v>89</v>
      </c>
      <c r="Z2" s="2">
        <v>1</v>
      </c>
      <c r="AA2" s="2">
        <v>35</v>
      </c>
      <c r="AC2" s="44">
        <v>0</v>
      </c>
      <c r="AD2" s="44">
        <v>4.5</v>
      </c>
      <c r="AE2" s="44">
        <v>3.5</v>
      </c>
      <c r="AF2" s="44">
        <v>1.5</v>
      </c>
      <c r="AG2" s="44">
        <v>1.5</v>
      </c>
      <c r="AH2" s="44">
        <v>1.5</v>
      </c>
      <c r="AI2" s="1">
        <f>SUM(AC2:AH2)</f>
        <v>12.5</v>
      </c>
    </row>
    <row r="3" spans="2:35" ht="18" customHeight="1">
      <c r="B3" s="1" t="s">
        <v>73</v>
      </c>
      <c r="C3" s="1" t="s">
        <v>40</v>
      </c>
      <c r="D3" s="1">
        <v>1831</v>
      </c>
      <c r="E3" s="2" t="s">
        <v>5</v>
      </c>
      <c r="F3" s="1">
        <v>41</v>
      </c>
      <c r="G3" s="1">
        <v>2</v>
      </c>
      <c r="H3" s="2">
        <f t="shared" si="0"/>
        <v>4.5</v>
      </c>
      <c r="I3" s="3">
        <f t="shared" si="1"/>
        <v>4.5</v>
      </c>
      <c r="J3" s="3">
        <f t="shared" si="2"/>
        <v>6</v>
      </c>
      <c r="K3" s="1">
        <v>1831</v>
      </c>
      <c r="L3" s="3">
        <f t="shared" si="3"/>
        <v>1867</v>
      </c>
      <c r="M3" s="26" t="str">
        <f t="shared" si="4"/>
        <v>4,5&lt;6&lt;1867</v>
      </c>
      <c r="N3" s="14">
        <v>1</v>
      </c>
      <c r="O3" s="15" t="s">
        <v>0</v>
      </c>
      <c r="P3" s="37"/>
      <c r="Q3" s="16">
        <v>0</v>
      </c>
      <c r="R3" s="16"/>
      <c r="S3" s="29">
        <v>0.5</v>
      </c>
      <c r="T3" s="16">
        <v>1</v>
      </c>
      <c r="U3" s="16">
        <v>1</v>
      </c>
      <c r="V3" s="16">
        <v>1</v>
      </c>
      <c r="W3" s="17"/>
      <c r="X3" s="35">
        <f t="shared" si="5"/>
        <v>4.5</v>
      </c>
      <c r="Y3" s="42" t="s">
        <v>63</v>
      </c>
      <c r="Z3" s="2">
        <v>2</v>
      </c>
      <c r="AA3" s="2">
        <v>30</v>
      </c>
      <c r="AC3" s="44">
        <v>4.5</v>
      </c>
      <c r="AD3" s="44">
        <v>0</v>
      </c>
      <c r="AE3" s="44">
        <v>1</v>
      </c>
      <c r="AF3" s="44">
        <v>2</v>
      </c>
      <c r="AG3" s="44">
        <v>1.5</v>
      </c>
      <c r="AH3" s="44">
        <v>1.5</v>
      </c>
      <c r="AI3" s="1">
        <f aca="true" t="shared" si="6" ref="AI3:AI10">SUM(AC3:AH3)</f>
        <v>10.5</v>
      </c>
    </row>
    <row r="4" spans="2:35" ht="18" customHeight="1">
      <c r="B4" s="1" t="s">
        <v>19</v>
      </c>
      <c r="C4" s="1" t="s">
        <v>7</v>
      </c>
      <c r="D4" s="1">
        <v>1862</v>
      </c>
      <c r="E4" s="1" t="s">
        <v>5</v>
      </c>
      <c r="F4" s="1">
        <v>84</v>
      </c>
      <c r="G4" s="1">
        <v>3</v>
      </c>
      <c r="H4" s="2">
        <f t="shared" si="0"/>
        <v>4.5</v>
      </c>
      <c r="I4" s="3">
        <f t="shared" si="1"/>
        <v>4.5</v>
      </c>
      <c r="J4" s="3">
        <f t="shared" si="2"/>
        <v>6</v>
      </c>
      <c r="K4" s="1">
        <v>1862</v>
      </c>
      <c r="L4" s="3">
        <f t="shared" si="3"/>
        <v>1886</v>
      </c>
      <c r="M4" s="26" t="str">
        <f t="shared" si="4"/>
        <v>4,5&lt;6&lt;1886</v>
      </c>
      <c r="N4" s="14">
        <v>0</v>
      </c>
      <c r="O4" s="37"/>
      <c r="P4" s="15" t="s">
        <v>0</v>
      </c>
      <c r="Q4" s="16">
        <v>1</v>
      </c>
      <c r="R4" s="29">
        <v>0.5</v>
      </c>
      <c r="S4" s="16">
        <v>1</v>
      </c>
      <c r="T4" s="16">
        <v>1</v>
      </c>
      <c r="U4" s="16">
        <v>1</v>
      </c>
      <c r="V4" s="16"/>
      <c r="W4" s="17"/>
      <c r="X4" s="35">
        <f t="shared" si="5"/>
        <v>4.5</v>
      </c>
      <c r="Y4" s="42" t="s">
        <v>63</v>
      </c>
      <c r="Z4" s="2">
        <v>2</v>
      </c>
      <c r="AA4" s="2">
        <v>30</v>
      </c>
      <c r="AC4" s="44">
        <v>0</v>
      </c>
      <c r="AD4" s="44">
        <v>3.5</v>
      </c>
      <c r="AE4" s="44">
        <v>1.5</v>
      </c>
      <c r="AF4" s="44">
        <v>2</v>
      </c>
      <c r="AG4" s="44">
        <v>2</v>
      </c>
      <c r="AH4" s="44">
        <v>1.5</v>
      </c>
      <c r="AI4" s="1">
        <f t="shared" si="6"/>
        <v>10.5</v>
      </c>
    </row>
    <row r="5" spans="2:35" ht="18" customHeight="1">
      <c r="B5" s="1" t="s">
        <v>24</v>
      </c>
      <c r="C5" s="1" t="s">
        <v>7</v>
      </c>
      <c r="D5" s="1">
        <v>1998</v>
      </c>
      <c r="E5" s="2" t="s">
        <v>5</v>
      </c>
      <c r="F5" s="1">
        <v>72</v>
      </c>
      <c r="G5" s="1">
        <v>4</v>
      </c>
      <c r="H5" s="2">
        <f t="shared" si="0"/>
        <v>4</v>
      </c>
      <c r="I5" s="3">
        <f t="shared" si="1"/>
        <v>3</v>
      </c>
      <c r="J5" s="3">
        <f t="shared" si="2"/>
        <v>5</v>
      </c>
      <c r="K5" s="1">
        <v>1998</v>
      </c>
      <c r="L5" s="3">
        <f t="shared" si="3"/>
        <v>1947</v>
      </c>
      <c r="M5" s="26" t="str">
        <f t="shared" si="4"/>
        <v>3&lt;5&lt;1947</v>
      </c>
      <c r="N5" s="14">
        <v>0</v>
      </c>
      <c r="O5" s="16">
        <v>1</v>
      </c>
      <c r="P5" s="16">
        <v>0</v>
      </c>
      <c r="Q5" s="15" t="s">
        <v>0</v>
      </c>
      <c r="R5" s="16"/>
      <c r="S5" s="16">
        <v>1</v>
      </c>
      <c r="T5" s="16">
        <v>1</v>
      </c>
      <c r="U5" s="16"/>
      <c r="V5" s="16"/>
      <c r="W5" s="40">
        <v>1</v>
      </c>
      <c r="X5" s="2">
        <f t="shared" si="5"/>
        <v>4</v>
      </c>
      <c r="Y5" s="20" t="s">
        <v>76</v>
      </c>
      <c r="Z5" s="2">
        <v>4</v>
      </c>
      <c r="AA5" s="2">
        <v>23</v>
      </c>
      <c r="AC5" s="44">
        <v>0</v>
      </c>
      <c r="AD5" s="44">
        <v>4.5</v>
      </c>
      <c r="AE5" s="44">
        <v>0</v>
      </c>
      <c r="AF5" s="44">
        <v>2</v>
      </c>
      <c r="AG5" s="44">
        <v>2</v>
      </c>
      <c r="AH5" s="44">
        <v>1.5</v>
      </c>
      <c r="AI5" s="43">
        <f t="shared" si="6"/>
        <v>10</v>
      </c>
    </row>
    <row r="6" spans="2:35" ht="18" customHeight="1">
      <c r="B6" s="1" t="s">
        <v>10</v>
      </c>
      <c r="C6" s="1" t="s">
        <v>7</v>
      </c>
      <c r="D6" s="1">
        <v>1809</v>
      </c>
      <c r="E6" s="2" t="s">
        <v>5</v>
      </c>
      <c r="F6" s="1">
        <v>48</v>
      </c>
      <c r="G6" s="1">
        <v>5</v>
      </c>
      <c r="H6" s="2">
        <f t="shared" si="0"/>
        <v>3.5</v>
      </c>
      <c r="I6" s="3">
        <f t="shared" si="1"/>
        <v>2.5</v>
      </c>
      <c r="J6" s="3">
        <f t="shared" si="2"/>
        <v>5</v>
      </c>
      <c r="K6" s="1">
        <v>1809</v>
      </c>
      <c r="L6" s="3">
        <f t="shared" si="3"/>
        <v>1821</v>
      </c>
      <c r="M6" s="26" t="str">
        <f t="shared" si="4"/>
        <v>2,5&lt;5&lt;1821</v>
      </c>
      <c r="N6" s="34">
        <v>0.5</v>
      </c>
      <c r="O6" s="16"/>
      <c r="P6" s="29">
        <v>0.5</v>
      </c>
      <c r="Q6" s="16"/>
      <c r="R6" s="15" t="s">
        <v>0</v>
      </c>
      <c r="S6" s="16"/>
      <c r="T6" s="29">
        <v>0.5</v>
      </c>
      <c r="U6" s="16">
        <v>0</v>
      </c>
      <c r="V6" s="16">
        <v>1</v>
      </c>
      <c r="W6" s="40">
        <v>1</v>
      </c>
      <c r="X6" s="2">
        <f t="shared" si="5"/>
        <v>3.5</v>
      </c>
      <c r="Y6" s="20" t="s">
        <v>90</v>
      </c>
      <c r="Z6" s="2">
        <v>5</v>
      </c>
      <c r="AA6" s="2">
        <v>21</v>
      </c>
      <c r="AC6" s="44">
        <v>2.25</v>
      </c>
      <c r="AD6" s="44">
        <v>2.25</v>
      </c>
      <c r="AE6" s="44">
        <v>1</v>
      </c>
      <c r="AF6" s="44">
        <v>0</v>
      </c>
      <c r="AG6" s="44">
        <v>1.5</v>
      </c>
      <c r="AH6" s="44">
        <v>1.5</v>
      </c>
      <c r="AI6" s="1">
        <f t="shared" si="6"/>
        <v>8.5</v>
      </c>
    </row>
    <row r="7" spans="2:35" ht="18" customHeight="1">
      <c r="B7" s="1" t="s">
        <v>71</v>
      </c>
      <c r="C7" s="1" t="s">
        <v>7</v>
      </c>
      <c r="D7" s="1">
        <v>1902</v>
      </c>
      <c r="E7" s="2" t="s">
        <v>5</v>
      </c>
      <c r="F7" s="1">
        <v>52</v>
      </c>
      <c r="G7" s="1">
        <v>6</v>
      </c>
      <c r="H7" s="2">
        <f t="shared" si="0"/>
        <v>2.5</v>
      </c>
      <c r="I7" s="3">
        <f>GetRealePunkte(N7)+H7-H7</f>
        <v>1.5</v>
      </c>
      <c r="J7" s="3">
        <f>GetPartieCount(N7)+H7-H7</f>
        <v>5</v>
      </c>
      <c r="K7" s="1">
        <v>1902</v>
      </c>
      <c r="L7" s="3">
        <f>GetGekappteGegnerAvgSelo(N7)+H7-H7+K7-K7</f>
        <v>1880</v>
      </c>
      <c r="M7" s="26" t="str">
        <f>I7&amp;"&lt;"&amp;J7&amp;"&lt;"&amp;L7</f>
        <v>1,5&lt;5&lt;1880</v>
      </c>
      <c r="N7" s="14"/>
      <c r="O7" s="29">
        <v>0.5</v>
      </c>
      <c r="P7" s="16">
        <v>0</v>
      </c>
      <c r="Q7" s="16">
        <v>0</v>
      </c>
      <c r="R7" s="16"/>
      <c r="S7" s="15" t="s">
        <v>0</v>
      </c>
      <c r="T7" s="16"/>
      <c r="U7" s="16">
        <v>1</v>
      </c>
      <c r="V7" s="16">
        <v>0</v>
      </c>
      <c r="W7" s="40">
        <v>1</v>
      </c>
      <c r="X7" s="2">
        <f t="shared" si="5"/>
        <v>2.5</v>
      </c>
      <c r="Y7" s="20" t="s">
        <v>91</v>
      </c>
      <c r="Z7" s="2">
        <v>6</v>
      </c>
      <c r="AA7" s="2">
        <v>20</v>
      </c>
      <c r="AC7" s="44">
        <v>2.25</v>
      </c>
      <c r="AD7" s="44">
        <v>0</v>
      </c>
      <c r="AE7" s="44">
        <v>0</v>
      </c>
      <c r="AF7" s="44">
        <v>1.5</v>
      </c>
      <c r="AG7" s="44">
        <v>0</v>
      </c>
      <c r="AH7" s="44">
        <v>1.5</v>
      </c>
      <c r="AI7" s="1">
        <f t="shared" si="6"/>
        <v>5.25</v>
      </c>
    </row>
    <row r="8" spans="2:35" ht="18" customHeight="1">
      <c r="B8" s="1" t="s">
        <v>21</v>
      </c>
      <c r="C8" s="1" t="s">
        <v>7</v>
      </c>
      <c r="D8" s="1">
        <v>1592</v>
      </c>
      <c r="E8" s="2" t="s">
        <v>5</v>
      </c>
      <c r="F8" s="1">
        <v>29</v>
      </c>
      <c r="G8" s="1">
        <v>7</v>
      </c>
      <c r="H8" s="2">
        <f t="shared" si="0"/>
        <v>2.5</v>
      </c>
      <c r="I8" s="3">
        <f t="shared" si="1"/>
        <v>1.5</v>
      </c>
      <c r="J8" s="3">
        <f t="shared" si="2"/>
        <v>5</v>
      </c>
      <c r="K8" s="1">
        <v>1592</v>
      </c>
      <c r="L8" s="3">
        <f t="shared" si="3"/>
        <v>1894</v>
      </c>
      <c r="M8" s="26" t="str">
        <f t="shared" si="4"/>
        <v>1,5&lt;5&lt;1894</v>
      </c>
      <c r="N8" s="14"/>
      <c r="O8" s="16">
        <v>0</v>
      </c>
      <c r="P8" s="16">
        <v>0</v>
      </c>
      <c r="Q8" s="16">
        <v>0</v>
      </c>
      <c r="R8" s="29">
        <v>0.5</v>
      </c>
      <c r="S8" s="16"/>
      <c r="T8" s="15" t="s">
        <v>0</v>
      </c>
      <c r="U8" s="16"/>
      <c r="V8" s="16">
        <v>1</v>
      </c>
      <c r="W8" s="40">
        <v>1</v>
      </c>
      <c r="X8" s="2">
        <f t="shared" si="5"/>
        <v>2.5</v>
      </c>
      <c r="Y8" s="20" t="s">
        <v>51</v>
      </c>
      <c r="Z8" s="2">
        <v>7</v>
      </c>
      <c r="AA8" s="2">
        <v>19</v>
      </c>
      <c r="AC8" s="44">
        <v>0</v>
      </c>
      <c r="AD8" s="44">
        <v>0</v>
      </c>
      <c r="AE8" s="44">
        <v>0</v>
      </c>
      <c r="AF8" s="44">
        <v>1.5</v>
      </c>
      <c r="AG8" s="44">
        <v>1.5</v>
      </c>
      <c r="AH8" s="44">
        <v>1.5</v>
      </c>
      <c r="AI8" s="1">
        <f t="shared" si="6"/>
        <v>4.5</v>
      </c>
    </row>
    <row r="9" spans="2:35" ht="18" customHeight="1">
      <c r="B9" s="1" t="s">
        <v>22</v>
      </c>
      <c r="C9" s="1" t="s">
        <v>7</v>
      </c>
      <c r="D9" s="1">
        <v>1448</v>
      </c>
      <c r="E9" s="2" t="s">
        <v>5</v>
      </c>
      <c r="F9" s="1">
        <v>29</v>
      </c>
      <c r="G9" s="1">
        <v>8</v>
      </c>
      <c r="H9" s="2">
        <f t="shared" si="0"/>
        <v>2</v>
      </c>
      <c r="I9" s="3">
        <f t="shared" si="1"/>
        <v>1</v>
      </c>
      <c r="J9" s="3">
        <f t="shared" si="2"/>
        <v>5</v>
      </c>
      <c r="K9" s="1">
        <v>1448</v>
      </c>
      <c r="L9" s="3">
        <f t="shared" si="3"/>
        <v>1953</v>
      </c>
      <c r="M9" s="26" t="str">
        <f t="shared" si="4"/>
        <v>1&lt;5&lt;1953</v>
      </c>
      <c r="N9" s="14">
        <v>0</v>
      </c>
      <c r="O9" s="16">
        <v>0</v>
      </c>
      <c r="P9" s="16">
        <v>0</v>
      </c>
      <c r="Q9" s="16"/>
      <c r="R9" s="16">
        <v>1</v>
      </c>
      <c r="S9" s="16">
        <v>0</v>
      </c>
      <c r="T9" s="16"/>
      <c r="U9" s="15" t="s">
        <v>0</v>
      </c>
      <c r="V9" s="16"/>
      <c r="W9" s="40">
        <v>1</v>
      </c>
      <c r="X9" s="2">
        <f t="shared" si="5"/>
        <v>2</v>
      </c>
      <c r="Y9" s="20" t="s">
        <v>51</v>
      </c>
      <c r="Z9" s="2">
        <v>8</v>
      </c>
      <c r="AA9" s="2">
        <v>18</v>
      </c>
      <c r="AC9" s="44">
        <v>0</v>
      </c>
      <c r="AD9" s="44">
        <v>0</v>
      </c>
      <c r="AE9" s="44">
        <v>0</v>
      </c>
      <c r="AF9" s="44">
        <v>3</v>
      </c>
      <c r="AG9" s="44">
        <v>0</v>
      </c>
      <c r="AH9" s="44">
        <v>1.5</v>
      </c>
      <c r="AI9" s="1">
        <f t="shared" si="6"/>
        <v>4.5</v>
      </c>
    </row>
    <row r="10" spans="2:35" ht="18" customHeight="1">
      <c r="B10" s="1" t="s">
        <v>72</v>
      </c>
      <c r="C10" s="1" t="s">
        <v>7</v>
      </c>
      <c r="D10" s="1">
        <v>1749</v>
      </c>
      <c r="E10" s="2" t="s">
        <v>5</v>
      </c>
      <c r="F10" s="1">
        <v>2</v>
      </c>
      <c r="G10" s="1">
        <v>9</v>
      </c>
      <c r="H10" s="2">
        <f t="shared" si="0"/>
        <v>2</v>
      </c>
      <c r="I10" s="3">
        <f t="shared" si="1"/>
        <v>1</v>
      </c>
      <c r="J10" s="3">
        <f t="shared" si="2"/>
        <v>5</v>
      </c>
      <c r="K10" s="1">
        <v>1749</v>
      </c>
      <c r="L10" s="3">
        <f t="shared" si="3"/>
        <v>1900</v>
      </c>
      <c r="M10" s="26" t="str">
        <f t="shared" si="4"/>
        <v>1&lt;5&lt;1900</v>
      </c>
      <c r="N10" s="14">
        <v>0</v>
      </c>
      <c r="O10" s="16">
        <v>0</v>
      </c>
      <c r="P10" s="16"/>
      <c r="Q10" s="16"/>
      <c r="R10" s="16">
        <v>0</v>
      </c>
      <c r="S10" s="16">
        <v>1</v>
      </c>
      <c r="T10" s="16">
        <v>0</v>
      </c>
      <c r="U10" s="16"/>
      <c r="V10" s="15" t="s">
        <v>0</v>
      </c>
      <c r="W10" s="40">
        <v>1</v>
      </c>
      <c r="X10" s="2">
        <f t="shared" si="5"/>
        <v>2</v>
      </c>
      <c r="Y10" s="20" t="s">
        <v>52</v>
      </c>
      <c r="Z10" s="2">
        <v>9</v>
      </c>
      <c r="AA10" s="2">
        <v>17</v>
      </c>
      <c r="AC10" s="44">
        <v>0</v>
      </c>
      <c r="AD10" s="44">
        <v>0</v>
      </c>
      <c r="AE10" s="44">
        <v>0</v>
      </c>
      <c r="AF10" s="44">
        <v>2</v>
      </c>
      <c r="AG10" s="44">
        <v>0</v>
      </c>
      <c r="AH10" s="44">
        <v>1.5</v>
      </c>
      <c r="AI10" s="1">
        <f t="shared" si="6"/>
        <v>3.5</v>
      </c>
    </row>
    <row r="11" spans="2:27" ht="18" customHeight="1" thickBot="1">
      <c r="B11" s="1" t="s">
        <v>87</v>
      </c>
      <c r="E11" s="2"/>
      <c r="G11" s="1">
        <v>10</v>
      </c>
      <c r="H11" s="2">
        <f t="shared" si="0"/>
        <v>0</v>
      </c>
      <c r="I11" s="3">
        <f t="shared" si="1"/>
        <v>0</v>
      </c>
      <c r="J11" s="3">
        <f t="shared" si="2"/>
        <v>0</v>
      </c>
      <c r="L11" s="3">
        <f t="shared" si="3"/>
        <v>0</v>
      </c>
      <c r="M11" s="26" t="str">
        <f t="shared" si="4"/>
        <v>0&lt;0&lt;0</v>
      </c>
      <c r="N11" s="23"/>
      <c r="O11" s="18"/>
      <c r="P11" s="18"/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19" t="s">
        <v>0</v>
      </c>
      <c r="X11" s="27">
        <f t="shared" si="5"/>
        <v>0</v>
      </c>
      <c r="Y11" s="20" t="s">
        <v>88</v>
      </c>
      <c r="Z11" s="28"/>
      <c r="AA11" s="2"/>
    </row>
    <row r="12" spans="8:26" ht="18" customHeight="1">
      <c r="H12" s="4">
        <f>SUM(H2:H11)</f>
        <v>30</v>
      </c>
      <c r="I12" s="4">
        <f>SUM(I2:I11)</f>
        <v>24</v>
      </c>
      <c r="J12" s="4">
        <f>SUM(J2:J11)/2</f>
        <v>24</v>
      </c>
      <c r="K12" s="4"/>
      <c r="L12" s="3"/>
      <c r="M12" s="2"/>
      <c r="X12" s="4">
        <f>SUM(X2:X11)</f>
        <v>30</v>
      </c>
      <c r="Y12" s="4"/>
      <c r="Z12" s="4">
        <f>SUM(Z2:Z11)</f>
        <v>44</v>
      </c>
    </row>
    <row r="13" spans="9:13" ht="18" customHeight="1">
      <c r="I13" s="3"/>
      <c r="J13" s="3"/>
      <c r="K13" s="3"/>
      <c r="L13" s="3"/>
      <c r="M13" s="2"/>
    </row>
  </sheetData>
  <sheetProtection/>
  <conditionalFormatting sqref="O7 R8">
    <cfRule type="expression" priority="1" dxfId="0" stopIfTrue="1">
      <formula>(LEFT($C7,6)="BSV 63")</formula>
    </cfRule>
  </conditionalFormatting>
  <conditionalFormatting sqref="N6">
    <cfRule type="expression" priority="8" dxfId="0" stopIfTrue="1">
      <formula>(LEFT($C6,6)="BSV 63")</formula>
    </cfRule>
  </conditionalFormatting>
  <conditionalFormatting sqref="R2">
    <cfRule type="expression" priority="7" dxfId="0" stopIfTrue="1">
      <formula>(LEFT($C2,6)="BSV 63")</formula>
    </cfRule>
  </conditionalFormatting>
  <conditionalFormatting sqref="S3">
    <cfRule type="expression" priority="6" dxfId="0" stopIfTrue="1">
      <formula>(LEFT($C3,6)="BSV 63")</formula>
    </cfRule>
  </conditionalFormatting>
  <conditionalFormatting sqref="R4">
    <cfRule type="expression" priority="4" dxfId="0" stopIfTrue="1">
      <formula>(LEFT($C4,6)="BSV 63")</formula>
    </cfRule>
  </conditionalFormatting>
  <conditionalFormatting sqref="P6">
    <cfRule type="expression" priority="3" dxfId="0" stopIfTrue="1">
      <formula>(LEFT($C6,6)="BSV 63")</formula>
    </cfRule>
  </conditionalFormatting>
  <conditionalFormatting sqref="T6">
    <cfRule type="expression" priority="2" dxfId="0" stopIfTrue="1">
      <formula>(LEFT($C6,6)="BSV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69" r:id="rId1"/>
  <headerFooter alignWithMargins="0">
    <oddHeader>&amp;C&amp;12Mai-Schnellschach 2020 bei ChWe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8">
    <pageSetUpPr fitToPage="1"/>
  </sheetPr>
  <dimension ref="B1:Y11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21" width="3.8515625" style="1" customWidth="1"/>
    <col min="22" max="22" width="5.140625" style="1" bestFit="1" customWidth="1"/>
    <col min="23" max="23" width="8.421875" style="1" bestFit="1" customWidth="1"/>
    <col min="24" max="24" width="6.00390625" style="1" bestFit="1" customWidth="1"/>
    <col min="25" max="25" width="4.140625" style="1" bestFit="1" customWidth="1"/>
    <col min="26" max="16384" width="11.421875" style="1" customWidth="1"/>
  </cols>
  <sheetData>
    <row r="1" spans="2:25" s="8" customFormat="1" ht="18" customHeight="1" thickBot="1">
      <c r="B1" s="5">
        <v>44008</v>
      </c>
      <c r="C1" s="6" t="s">
        <v>1</v>
      </c>
      <c r="D1" s="21" t="s">
        <v>13</v>
      </c>
      <c r="E1" s="7" t="s">
        <v>5</v>
      </c>
      <c r="F1" s="21" t="s">
        <v>6</v>
      </c>
      <c r="G1" s="6"/>
      <c r="H1" s="7" t="s">
        <v>16</v>
      </c>
      <c r="I1" s="7" t="s">
        <v>14</v>
      </c>
      <c r="J1" s="7" t="s">
        <v>15</v>
      </c>
      <c r="K1" s="7" t="s">
        <v>13</v>
      </c>
      <c r="L1" s="7" t="s">
        <v>17</v>
      </c>
      <c r="M1" s="7" t="s">
        <v>18</v>
      </c>
      <c r="N1" s="7">
        <v>1</v>
      </c>
      <c r="O1" s="7">
        <v>2</v>
      </c>
      <c r="P1" s="7">
        <v>3</v>
      </c>
      <c r="Q1" s="7">
        <v>4</v>
      </c>
      <c r="R1" s="7">
        <v>5</v>
      </c>
      <c r="S1" s="7">
        <v>6</v>
      </c>
      <c r="T1" s="7">
        <v>7</v>
      </c>
      <c r="U1" s="7">
        <v>8</v>
      </c>
      <c r="V1" s="7" t="s">
        <v>3</v>
      </c>
      <c r="W1" s="7" t="s">
        <v>9</v>
      </c>
      <c r="X1" s="7" t="s">
        <v>2</v>
      </c>
      <c r="Y1" s="7" t="s">
        <v>4</v>
      </c>
    </row>
    <row r="2" spans="2:25" ht="18" customHeight="1">
      <c r="B2" s="1" t="s">
        <v>24</v>
      </c>
      <c r="C2" s="1" t="s">
        <v>7</v>
      </c>
      <c r="D2" s="1">
        <v>1986</v>
      </c>
      <c r="E2" s="2" t="s">
        <v>5</v>
      </c>
      <c r="F2" s="1">
        <v>73</v>
      </c>
      <c r="G2" s="1">
        <v>1</v>
      </c>
      <c r="H2" s="2">
        <f aca="true" t="shared" si="0" ref="H2:H9">SUM(N2:U2)</f>
        <v>5.5</v>
      </c>
      <c r="I2" s="3">
        <f aca="true" t="shared" si="1" ref="I2:I9">GetRealePunkte(N2)+H2-H2</f>
        <v>5.5</v>
      </c>
      <c r="J2" s="3">
        <f aca="true" t="shared" si="2" ref="J2:J9">GetPartieCount(N2)+H2-H2</f>
        <v>7</v>
      </c>
      <c r="K2" s="1">
        <v>1986</v>
      </c>
      <c r="L2" s="3">
        <f aca="true" t="shared" si="3" ref="L2:L9">GetGekappteGegnerAvgSelo(N2)+H2-H2+K2-K2</f>
        <v>1915</v>
      </c>
      <c r="M2" s="26" t="str">
        <f aca="true" t="shared" si="4" ref="M2:M9">I2&amp;"&lt;"&amp;J2&amp;"&lt;"&amp;L2</f>
        <v>5,5&lt;7&lt;1915</v>
      </c>
      <c r="N2" s="12" t="s">
        <v>0</v>
      </c>
      <c r="O2" s="13">
        <v>1</v>
      </c>
      <c r="P2" s="33">
        <v>0.5</v>
      </c>
      <c r="Q2" s="33">
        <v>0.5</v>
      </c>
      <c r="R2" s="33">
        <v>0.5</v>
      </c>
      <c r="S2" s="13">
        <v>1</v>
      </c>
      <c r="T2" s="13">
        <v>1</v>
      </c>
      <c r="U2" s="22">
        <v>1</v>
      </c>
      <c r="V2" s="3">
        <f aca="true" t="shared" si="5" ref="V2:V9">SUM(N2:U2)</f>
        <v>5.5</v>
      </c>
      <c r="W2" s="20" t="s">
        <v>93</v>
      </c>
      <c r="X2" s="2">
        <v>1</v>
      </c>
      <c r="Y2" s="2">
        <v>35</v>
      </c>
    </row>
    <row r="3" spans="2:25" ht="18" customHeight="1">
      <c r="B3" s="1" t="s">
        <v>19</v>
      </c>
      <c r="C3" s="1" t="s">
        <v>7</v>
      </c>
      <c r="D3" s="1">
        <v>1880</v>
      </c>
      <c r="E3" s="2" t="s">
        <v>5</v>
      </c>
      <c r="F3" s="1">
        <v>85</v>
      </c>
      <c r="G3" s="1">
        <v>2</v>
      </c>
      <c r="H3" s="2">
        <f t="shared" si="0"/>
        <v>5</v>
      </c>
      <c r="I3" s="3">
        <f t="shared" si="1"/>
        <v>5</v>
      </c>
      <c r="J3" s="3">
        <f t="shared" si="2"/>
        <v>7</v>
      </c>
      <c r="K3" s="1">
        <v>1880</v>
      </c>
      <c r="L3" s="3">
        <f t="shared" si="3"/>
        <v>1889</v>
      </c>
      <c r="M3" s="26" t="str">
        <f t="shared" si="4"/>
        <v>5&lt;7&lt;1889</v>
      </c>
      <c r="N3" s="14">
        <v>0</v>
      </c>
      <c r="O3" s="15" t="s">
        <v>0</v>
      </c>
      <c r="P3" s="16">
        <v>0</v>
      </c>
      <c r="Q3" s="16">
        <v>1</v>
      </c>
      <c r="R3" s="16">
        <v>1</v>
      </c>
      <c r="S3" s="16">
        <v>1</v>
      </c>
      <c r="T3" s="16">
        <v>1</v>
      </c>
      <c r="U3" s="17">
        <v>1</v>
      </c>
      <c r="V3" s="2">
        <f t="shared" si="5"/>
        <v>5</v>
      </c>
      <c r="W3" s="20" t="s">
        <v>94</v>
      </c>
      <c r="X3" s="2">
        <v>2</v>
      </c>
      <c r="Y3" s="2">
        <v>30</v>
      </c>
    </row>
    <row r="4" spans="2:25" ht="18" customHeight="1">
      <c r="B4" s="1" t="s">
        <v>20</v>
      </c>
      <c r="C4" s="1" t="s">
        <v>7</v>
      </c>
      <c r="D4" s="1">
        <v>1831</v>
      </c>
      <c r="E4" s="1" t="s">
        <v>5</v>
      </c>
      <c r="F4" s="1">
        <v>52</v>
      </c>
      <c r="G4" s="1">
        <v>3</v>
      </c>
      <c r="H4" s="2">
        <f t="shared" si="0"/>
        <v>4.5</v>
      </c>
      <c r="I4" s="3">
        <f t="shared" si="1"/>
        <v>4.5</v>
      </c>
      <c r="J4" s="3">
        <f t="shared" si="2"/>
        <v>7</v>
      </c>
      <c r="K4" s="1">
        <v>1831</v>
      </c>
      <c r="L4" s="3">
        <f t="shared" si="3"/>
        <v>1925</v>
      </c>
      <c r="M4" s="26" t="str">
        <f t="shared" si="4"/>
        <v>4,5&lt;7&lt;1925</v>
      </c>
      <c r="N4" s="34">
        <v>0.5</v>
      </c>
      <c r="O4" s="16">
        <v>1</v>
      </c>
      <c r="P4" s="15" t="s">
        <v>0</v>
      </c>
      <c r="Q4" s="29">
        <v>0.5</v>
      </c>
      <c r="R4" s="29">
        <v>0.5</v>
      </c>
      <c r="S4" s="16">
        <v>0</v>
      </c>
      <c r="T4" s="16">
        <v>1</v>
      </c>
      <c r="U4" s="17">
        <v>1</v>
      </c>
      <c r="V4" s="2">
        <f t="shared" si="5"/>
        <v>4.5</v>
      </c>
      <c r="W4" s="20" t="s">
        <v>94</v>
      </c>
      <c r="X4" s="2">
        <v>3</v>
      </c>
      <c r="Y4" s="2">
        <v>26</v>
      </c>
    </row>
    <row r="5" spans="2:25" ht="18" customHeight="1">
      <c r="B5" s="1" t="s">
        <v>73</v>
      </c>
      <c r="C5" s="1" t="s">
        <v>40</v>
      </c>
      <c r="D5" s="1">
        <v>1853</v>
      </c>
      <c r="E5" s="2" t="s">
        <v>5</v>
      </c>
      <c r="F5" s="1">
        <v>42</v>
      </c>
      <c r="G5" s="1">
        <v>4</v>
      </c>
      <c r="H5" s="2">
        <f t="shared" si="0"/>
        <v>4.5</v>
      </c>
      <c r="I5" s="3">
        <f t="shared" si="1"/>
        <v>4.5</v>
      </c>
      <c r="J5" s="3">
        <f t="shared" si="2"/>
        <v>7</v>
      </c>
      <c r="K5" s="1">
        <v>1853</v>
      </c>
      <c r="L5" s="3">
        <f t="shared" si="3"/>
        <v>1917</v>
      </c>
      <c r="M5" s="26" t="str">
        <f t="shared" si="4"/>
        <v>4,5&lt;7&lt;1917</v>
      </c>
      <c r="N5" s="34">
        <v>0.5</v>
      </c>
      <c r="O5" s="16">
        <v>0</v>
      </c>
      <c r="P5" s="29">
        <v>0.5</v>
      </c>
      <c r="Q5" s="15" t="s">
        <v>0</v>
      </c>
      <c r="R5" s="16">
        <v>1</v>
      </c>
      <c r="S5" s="29">
        <v>0.5</v>
      </c>
      <c r="T5" s="16">
        <v>1</v>
      </c>
      <c r="U5" s="17">
        <v>1</v>
      </c>
      <c r="V5" s="2">
        <f t="shared" si="5"/>
        <v>4.5</v>
      </c>
      <c r="W5" s="20" t="s">
        <v>95</v>
      </c>
      <c r="X5" s="2">
        <v>4</v>
      </c>
      <c r="Y5" s="2">
        <v>23</v>
      </c>
    </row>
    <row r="6" spans="2:25" ht="18" customHeight="1">
      <c r="B6" s="1" t="s">
        <v>26</v>
      </c>
      <c r="C6" s="1" t="s">
        <v>7</v>
      </c>
      <c r="D6" s="1">
        <v>1999</v>
      </c>
      <c r="E6" s="2" t="s">
        <v>5</v>
      </c>
      <c r="F6" s="1">
        <v>92</v>
      </c>
      <c r="G6" s="1">
        <v>5</v>
      </c>
      <c r="H6" s="2">
        <f t="shared" si="0"/>
        <v>4</v>
      </c>
      <c r="I6" s="3">
        <f t="shared" si="1"/>
        <v>4</v>
      </c>
      <c r="J6" s="3">
        <f t="shared" si="2"/>
        <v>7</v>
      </c>
      <c r="K6" s="1">
        <v>1999</v>
      </c>
      <c r="L6" s="3">
        <f t="shared" si="3"/>
        <v>1930</v>
      </c>
      <c r="M6" s="26" t="str">
        <f t="shared" si="4"/>
        <v>4&lt;7&lt;1930</v>
      </c>
      <c r="N6" s="34">
        <v>0.5</v>
      </c>
      <c r="O6" s="16">
        <v>0</v>
      </c>
      <c r="P6" s="29">
        <v>0.5</v>
      </c>
      <c r="Q6" s="16">
        <v>0</v>
      </c>
      <c r="R6" s="15" t="s">
        <v>0</v>
      </c>
      <c r="S6" s="16">
        <v>1</v>
      </c>
      <c r="T6" s="16">
        <v>1</v>
      </c>
      <c r="U6" s="17">
        <v>1</v>
      </c>
      <c r="V6" s="2">
        <f t="shared" si="5"/>
        <v>4</v>
      </c>
      <c r="W6" s="20" t="s">
        <v>65</v>
      </c>
      <c r="X6" s="2">
        <v>5</v>
      </c>
      <c r="Y6" s="2">
        <v>21</v>
      </c>
    </row>
    <row r="7" spans="2:25" ht="18" customHeight="1">
      <c r="B7" s="1" t="s">
        <v>92</v>
      </c>
      <c r="C7" s="1" t="s">
        <v>7</v>
      </c>
      <c r="D7" s="1">
        <v>1815</v>
      </c>
      <c r="E7" s="2" t="s">
        <v>5</v>
      </c>
      <c r="F7" s="1">
        <v>3</v>
      </c>
      <c r="G7" s="1">
        <v>6</v>
      </c>
      <c r="H7" s="2">
        <f t="shared" si="0"/>
        <v>3.5</v>
      </c>
      <c r="I7" s="3">
        <f>GetRealePunkte(N7)+H7-H7</f>
        <v>3.5</v>
      </c>
      <c r="J7" s="3">
        <f>GetPartieCount(N7)+H7-H7</f>
        <v>7</v>
      </c>
      <c r="K7" s="1">
        <v>1815</v>
      </c>
      <c r="L7" s="3">
        <f>GetGekappteGegnerAvgSelo(N7)+H7-H7+K7-K7</f>
        <v>1934</v>
      </c>
      <c r="M7" s="26" t="str">
        <f>I7&amp;"&lt;"&amp;J7&amp;"&lt;"&amp;L7</f>
        <v>3,5&lt;7&lt;1934</v>
      </c>
      <c r="N7" s="14">
        <v>0</v>
      </c>
      <c r="O7" s="16">
        <v>0</v>
      </c>
      <c r="P7" s="16">
        <v>1</v>
      </c>
      <c r="Q7" s="29">
        <v>0.5</v>
      </c>
      <c r="R7" s="16">
        <v>0</v>
      </c>
      <c r="S7" s="15" t="s">
        <v>0</v>
      </c>
      <c r="T7" s="16">
        <v>1</v>
      </c>
      <c r="U7" s="17">
        <v>1</v>
      </c>
      <c r="V7" s="2">
        <f t="shared" si="5"/>
        <v>3.5</v>
      </c>
      <c r="W7" s="20" t="s">
        <v>77</v>
      </c>
      <c r="X7" s="2">
        <v>6</v>
      </c>
      <c r="Y7" s="2">
        <v>20</v>
      </c>
    </row>
    <row r="8" spans="2:25" ht="18" customHeight="1">
      <c r="B8" s="1" t="s">
        <v>21</v>
      </c>
      <c r="C8" s="1" t="s">
        <v>7</v>
      </c>
      <c r="D8" s="1">
        <v>1604</v>
      </c>
      <c r="E8" s="2" t="s">
        <v>5</v>
      </c>
      <c r="F8" s="1">
        <v>30</v>
      </c>
      <c r="G8" s="1">
        <v>7</v>
      </c>
      <c r="H8" s="2">
        <f t="shared" si="0"/>
        <v>1</v>
      </c>
      <c r="I8" s="3">
        <f t="shared" si="1"/>
        <v>1</v>
      </c>
      <c r="J8" s="3">
        <f t="shared" si="2"/>
        <v>7</v>
      </c>
      <c r="K8" s="1">
        <v>1604</v>
      </c>
      <c r="L8" s="3">
        <f t="shared" si="3"/>
        <v>1934</v>
      </c>
      <c r="M8" s="26" t="str">
        <f t="shared" si="4"/>
        <v>1&lt;7&lt;1934</v>
      </c>
      <c r="N8" s="14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5" t="s">
        <v>0</v>
      </c>
      <c r="U8" s="17">
        <v>1</v>
      </c>
      <c r="V8" s="2">
        <f t="shared" si="5"/>
        <v>1</v>
      </c>
      <c r="W8" s="20" t="s">
        <v>88</v>
      </c>
      <c r="X8" s="2">
        <v>7</v>
      </c>
      <c r="Y8" s="2">
        <v>19</v>
      </c>
    </row>
    <row r="9" spans="2:25" ht="18" customHeight="1" thickBot="1">
      <c r="B9" s="1" t="s">
        <v>22</v>
      </c>
      <c r="C9" s="1" t="s">
        <v>7</v>
      </c>
      <c r="D9" s="1">
        <v>1458</v>
      </c>
      <c r="E9" s="2" t="s">
        <v>5</v>
      </c>
      <c r="F9" s="1">
        <v>30</v>
      </c>
      <c r="G9" s="1">
        <v>8</v>
      </c>
      <c r="H9" s="2">
        <f t="shared" si="0"/>
        <v>0</v>
      </c>
      <c r="I9" s="3">
        <f t="shared" si="1"/>
        <v>0</v>
      </c>
      <c r="J9" s="3">
        <f t="shared" si="2"/>
        <v>7</v>
      </c>
      <c r="K9" s="1">
        <v>1458</v>
      </c>
      <c r="L9" s="3">
        <f t="shared" si="3"/>
        <v>1939</v>
      </c>
      <c r="M9" s="26" t="str">
        <f t="shared" si="4"/>
        <v>0&lt;7&lt;1939</v>
      </c>
      <c r="N9" s="23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9" t="s">
        <v>0</v>
      </c>
      <c r="V9" s="27">
        <f t="shared" si="5"/>
        <v>0</v>
      </c>
      <c r="W9" s="20" t="s">
        <v>88</v>
      </c>
      <c r="X9" s="28">
        <v>8</v>
      </c>
      <c r="Y9" s="2">
        <v>18</v>
      </c>
    </row>
    <row r="10" spans="8:24" ht="18" customHeight="1">
      <c r="H10" s="4">
        <f>SUM(H2:H9)</f>
        <v>28</v>
      </c>
      <c r="I10" s="4">
        <f>SUM(I2:I9)</f>
        <v>28</v>
      </c>
      <c r="J10" s="4">
        <f>SUM(J2:J9)/2</f>
        <v>28</v>
      </c>
      <c r="K10" s="4"/>
      <c r="L10" s="3"/>
      <c r="M10" s="2"/>
      <c r="V10" s="4">
        <f>SUM(V2:V9)</f>
        <v>28</v>
      </c>
      <c r="W10" s="4"/>
      <c r="X10" s="4">
        <f>SUM(X2:X9)</f>
        <v>36</v>
      </c>
    </row>
    <row r="11" spans="9:13" ht="18" customHeight="1">
      <c r="I11" s="3"/>
      <c r="J11" s="3"/>
      <c r="K11" s="3"/>
      <c r="L11" s="3"/>
      <c r="M11" s="2"/>
    </row>
  </sheetData>
  <sheetProtection/>
  <conditionalFormatting sqref="P2">
    <cfRule type="expression" priority="12" dxfId="0" stopIfTrue="1">
      <formula>(LEFT($C2,6)="BSV 63")</formula>
    </cfRule>
  </conditionalFormatting>
  <conditionalFormatting sqref="Q2">
    <cfRule type="expression" priority="11" dxfId="0" stopIfTrue="1">
      <formula>(LEFT($C2,6)="BSV 63")</formula>
    </cfRule>
  </conditionalFormatting>
  <conditionalFormatting sqref="R2">
    <cfRule type="expression" priority="10" dxfId="0" stopIfTrue="1">
      <formula>(LEFT($C2,6)="BSV 63")</formula>
    </cfRule>
  </conditionalFormatting>
  <conditionalFormatting sqref="N4">
    <cfRule type="expression" priority="9" dxfId="0" stopIfTrue="1">
      <formula>(LEFT($C4,6)="BSV 63")</formula>
    </cfRule>
  </conditionalFormatting>
  <conditionalFormatting sqref="N5">
    <cfRule type="expression" priority="8" dxfId="0" stopIfTrue="1">
      <formula>(LEFT($C5,6)="BSV 63")</formula>
    </cfRule>
  </conditionalFormatting>
  <conditionalFormatting sqref="N6">
    <cfRule type="expression" priority="7" dxfId="0" stopIfTrue="1">
      <formula>(LEFT($C6,6)="BSV 63")</formula>
    </cfRule>
  </conditionalFormatting>
  <conditionalFormatting sqref="Q4">
    <cfRule type="expression" priority="6" dxfId="0" stopIfTrue="1">
      <formula>(LEFT($C4,6)="BSV 63")</formula>
    </cfRule>
  </conditionalFormatting>
  <conditionalFormatting sqref="R4">
    <cfRule type="expression" priority="5" dxfId="0" stopIfTrue="1">
      <formula>(LEFT($C4,6)="BSV 63")</formula>
    </cfRule>
  </conditionalFormatting>
  <conditionalFormatting sqref="P5">
    <cfRule type="expression" priority="4" dxfId="0" stopIfTrue="1">
      <formula>(LEFT($C5,6)="BSV 63")</formula>
    </cfRule>
  </conditionalFormatting>
  <conditionalFormatting sqref="P6">
    <cfRule type="expression" priority="3" dxfId="0" stopIfTrue="1">
      <formula>(LEFT($C6,6)="BSV 63")</formula>
    </cfRule>
  </conditionalFormatting>
  <conditionalFormatting sqref="S5">
    <cfRule type="expression" priority="2" dxfId="0" stopIfTrue="1">
      <formula>(LEFT($C5,6)="BSV 63")</formula>
    </cfRule>
  </conditionalFormatting>
  <conditionalFormatting sqref="Q7">
    <cfRule type="expression" priority="1" dxfId="0" stopIfTrue="1">
      <formula>(LEFT($C7,6)="BSV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75" r:id="rId1"/>
  <headerFooter alignWithMargins="0">
    <oddHeader>&amp;C&amp;12Juni-Schnellschach 2020 bei ChWe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B1:X10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19.5742187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20" width="3.8515625" style="1" customWidth="1"/>
    <col min="21" max="21" width="5.140625" style="1" bestFit="1" customWidth="1"/>
    <col min="22" max="22" width="8.421875" style="1" bestFit="1" customWidth="1"/>
    <col min="23" max="23" width="6.00390625" style="1" bestFit="1" customWidth="1"/>
    <col min="24" max="24" width="4.140625" style="1" bestFit="1" customWidth="1"/>
    <col min="25" max="16384" width="11.421875" style="1" customWidth="1"/>
  </cols>
  <sheetData>
    <row r="1" spans="2:24" s="8" customFormat="1" ht="18" customHeight="1" thickBot="1">
      <c r="B1" s="5">
        <v>44043</v>
      </c>
      <c r="C1" s="6" t="s">
        <v>1</v>
      </c>
      <c r="D1" s="21" t="s">
        <v>13</v>
      </c>
      <c r="E1" s="7" t="s">
        <v>5</v>
      </c>
      <c r="F1" s="21" t="s">
        <v>6</v>
      </c>
      <c r="G1" s="6"/>
      <c r="H1" s="7" t="s">
        <v>16</v>
      </c>
      <c r="I1" s="7" t="s">
        <v>14</v>
      </c>
      <c r="J1" s="7" t="s">
        <v>15</v>
      </c>
      <c r="K1" s="7" t="s">
        <v>13</v>
      </c>
      <c r="L1" s="7" t="s">
        <v>17</v>
      </c>
      <c r="M1" s="7" t="s">
        <v>18</v>
      </c>
      <c r="N1" s="7">
        <v>1</v>
      </c>
      <c r="O1" s="7">
        <v>2</v>
      </c>
      <c r="P1" s="7">
        <v>3</v>
      </c>
      <c r="Q1" s="7">
        <v>4</v>
      </c>
      <c r="R1" s="7">
        <v>5</v>
      </c>
      <c r="S1" s="7">
        <v>6</v>
      </c>
      <c r="T1" s="7">
        <v>7</v>
      </c>
      <c r="U1" s="7" t="s">
        <v>3</v>
      </c>
      <c r="V1" s="7" t="s">
        <v>9</v>
      </c>
      <c r="W1" s="7" t="s">
        <v>2</v>
      </c>
      <c r="X1" s="7" t="s">
        <v>4</v>
      </c>
    </row>
    <row r="2" spans="2:24" ht="18" customHeight="1">
      <c r="B2" s="1" t="s">
        <v>92</v>
      </c>
      <c r="C2" s="1" t="s">
        <v>7</v>
      </c>
      <c r="D2" s="1">
        <v>1814</v>
      </c>
      <c r="E2" s="2" t="s">
        <v>5</v>
      </c>
      <c r="F2" s="1">
        <v>4</v>
      </c>
      <c r="G2" s="1">
        <v>1</v>
      </c>
      <c r="H2" s="2">
        <f aca="true" t="shared" si="0" ref="H2:H8">SUM(N2:T2)</f>
        <v>4.5</v>
      </c>
      <c r="I2" s="2">
        <f aca="true" t="shared" si="1" ref="I2:I8">GetRealePunkte(N2)+H2-H2</f>
        <v>4.5</v>
      </c>
      <c r="J2" s="2">
        <f aca="true" t="shared" si="2" ref="J2:J8">GetPartieCount(N2)+H2-H2</f>
        <v>6</v>
      </c>
      <c r="K2" s="1">
        <v>1814</v>
      </c>
      <c r="L2" s="2">
        <f aca="true" t="shared" si="3" ref="L2:L8">GetGekappteGegnerAvgSelo(N2)+H2-H2+K2-K2</f>
        <v>1933</v>
      </c>
      <c r="M2" s="26" t="str">
        <f aca="true" t="shared" si="4" ref="M2:M8">I2&amp;"&lt;"&amp;J2&amp;"&lt;"&amp;L2</f>
        <v>4,5&lt;6&lt;1933</v>
      </c>
      <c r="N2" s="12" t="s">
        <v>0</v>
      </c>
      <c r="O2" s="33">
        <v>0.5</v>
      </c>
      <c r="P2" s="46">
        <v>1</v>
      </c>
      <c r="Q2" s="46">
        <v>1</v>
      </c>
      <c r="R2" s="46">
        <v>0</v>
      </c>
      <c r="S2" s="46">
        <v>1</v>
      </c>
      <c r="T2" s="47">
        <v>1</v>
      </c>
      <c r="U2" s="2">
        <f aca="true" t="shared" si="5" ref="U2:U8">SUM(N2:T2)</f>
        <v>4.5</v>
      </c>
      <c r="V2" s="20" t="s">
        <v>96</v>
      </c>
      <c r="W2" s="2">
        <v>1</v>
      </c>
      <c r="X2" s="2">
        <v>35</v>
      </c>
    </row>
    <row r="3" spans="2:24" ht="18" customHeight="1">
      <c r="B3" s="1" t="s">
        <v>26</v>
      </c>
      <c r="C3" s="1" t="s">
        <v>7</v>
      </c>
      <c r="D3" s="1">
        <v>1976</v>
      </c>
      <c r="E3" s="2" t="s">
        <v>5</v>
      </c>
      <c r="F3" s="1">
        <v>93</v>
      </c>
      <c r="G3" s="1">
        <v>2</v>
      </c>
      <c r="H3" s="2">
        <f t="shared" si="0"/>
        <v>4.5</v>
      </c>
      <c r="I3" s="2">
        <f t="shared" si="1"/>
        <v>4.5</v>
      </c>
      <c r="J3" s="2">
        <f t="shared" si="2"/>
        <v>6</v>
      </c>
      <c r="K3" s="1">
        <v>1976</v>
      </c>
      <c r="L3" s="2">
        <f t="shared" si="3"/>
        <v>1903</v>
      </c>
      <c r="M3" s="26" t="str">
        <f>I3&amp;"&lt;"&amp;J3&amp;"&lt;"&amp;L3</f>
        <v>4,5&lt;6&lt;1903</v>
      </c>
      <c r="N3" s="34">
        <v>0.5</v>
      </c>
      <c r="O3" s="15" t="s">
        <v>0</v>
      </c>
      <c r="P3" s="29">
        <v>0.5</v>
      </c>
      <c r="Q3" s="29">
        <v>0.5</v>
      </c>
      <c r="R3" s="45">
        <v>1</v>
      </c>
      <c r="S3" s="45">
        <v>1</v>
      </c>
      <c r="T3" s="48">
        <v>1</v>
      </c>
      <c r="U3" s="3">
        <f t="shared" si="5"/>
        <v>4.5</v>
      </c>
      <c r="V3" s="20" t="s">
        <v>63</v>
      </c>
      <c r="W3" s="2">
        <v>2</v>
      </c>
      <c r="X3" s="2">
        <v>30</v>
      </c>
    </row>
    <row r="4" spans="2:24" ht="18" customHeight="1">
      <c r="B4" s="1" t="s">
        <v>73</v>
      </c>
      <c r="C4" s="1" t="s">
        <v>40</v>
      </c>
      <c r="D4" s="1">
        <v>1865</v>
      </c>
      <c r="E4" s="1" t="s">
        <v>5</v>
      </c>
      <c r="F4" s="1">
        <v>43</v>
      </c>
      <c r="G4" s="1">
        <v>3</v>
      </c>
      <c r="H4" s="2">
        <f t="shared" si="0"/>
        <v>4</v>
      </c>
      <c r="I4" s="2">
        <f t="shared" si="1"/>
        <v>4</v>
      </c>
      <c r="J4" s="2">
        <f t="shared" si="2"/>
        <v>6</v>
      </c>
      <c r="K4" s="1">
        <v>1865</v>
      </c>
      <c r="L4" s="2">
        <f t="shared" si="3"/>
        <v>1945</v>
      </c>
      <c r="M4" s="26" t="str">
        <f t="shared" si="4"/>
        <v>4&lt;6&lt;1945</v>
      </c>
      <c r="N4" s="49">
        <v>0</v>
      </c>
      <c r="O4" s="29">
        <v>0.5</v>
      </c>
      <c r="P4" s="15" t="s">
        <v>0</v>
      </c>
      <c r="Q4" s="16">
        <v>1</v>
      </c>
      <c r="R4" s="16">
        <v>1</v>
      </c>
      <c r="S4" s="29">
        <v>0.5</v>
      </c>
      <c r="T4" s="17">
        <v>1</v>
      </c>
      <c r="U4" s="2">
        <f t="shared" si="5"/>
        <v>4</v>
      </c>
      <c r="V4" s="20" t="s">
        <v>64</v>
      </c>
      <c r="W4" s="2">
        <v>3</v>
      </c>
      <c r="X4" s="2">
        <v>26</v>
      </c>
    </row>
    <row r="5" spans="2:24" ht="18" customHeight="1">
      <c r="B5" s="1" t="s">
        <v>24</v>
      </c>
      <c r="C5" s="1" t="s">
        <v>7</v>
      </c>
      <c r="D5" s="1">
        <v>1995</v>
      </c>
      <c r="E5" s="2" t="s">
        <v>5</v>
      </c>
      <c r="F5" s="1">
        <v>74</v>
      </c>
      <c r="G5" s="1">
        <v>4</v>
      </c>
      <c r="H5" s="2">
        <f t="shared" si="0"/>
        <v>3.5</v>
      </c>
      <c r="I5" s="2">
        <f t="shared" si="1"/>
        <v>3.5</v>
      </c>
      <c r="J5" s="2">
        <f t="shared" si="2"/>
        <v>6</v>
      </c>
      <c r="K5" s="1">
        <v>1995</v>
      </c>
      <c r="L5" s="2">
        <f t="shared" si="3"/>
        <v>1935</v>
      </c>
      <c r="M5" s="26" t="str">
        <f t="shared" si="4"/>
        <v>3,5&lt;6&lt;1935</v>
      </c>
      <c r="N5" s="49">
        <v>0</v>
      </c>
      <c r="O5" s="29">
        <v>0.5</v>
      </c>
      <c r="P5" s="16">
        <v>0</v>
      </c>
      <c r="Q5" s="15" t="s">
        <v>0</v>
      </c>
      <c r="R5" s="16">
        <v>1</v>
      </c>
      <c r="S5" s="16">
        <v>1</v>
      </c>
      <c r="T5" s="17">
        <v>1</v>
      </c>
      <c r="U5" s="2">
        <f t="shared" si="5"/>
        <v>3.5</v>
      </c>
      <c r="V5" s="20" t="s">
        <v>97</v>
      </c>
      <c r="W5" s="2">
        <v>4</v>
      </c>
      <c r="X5" s="2">
        <v>23</v>
      </c>
    </row>
    <row r="6" spans="2:24" ht="18" customHeight="1">
      <c r="B6" s="1" t="s">
        <v>19</v>
      </c>
      <c r="C6" s="1" t="s">
        <v>7</v>
      </c>
      <c r="D6" s="1">
        <v>1898</v>
      </c>
      <c r="E6" s="2" t="s">
        <v>5</v>
      </c>
      <c r="F6" s="1">
        <v>86</v>
      </c>
      <c r="G6" s="1">
        <v>5</v>
      </c>
      <c r="H6" s="2">
        <f t="shared" si="0"/>
        <v>3</v>
      </c>
      <c r="I6" s="2">
        <f t="shared" si="1"/>
        <v>3</v>
      </c>
      <c r="J6" s="2">
        <f t="shared" si="2"/>
        <v>6</v>
      </c>
      <c r="K6" s="1">
        <v>1898</v>
      </c>
      <c r="L6" s="2">
        <f t="shared" si="3"/>
        <v>1950</v>
      </c>
      <c r="M6" s="26" t="str">
        <f t="shared" si="4"/>
        <v>3&lt;6&lt;1950</v>
      </c>
      <c r="N6" s="49">
        <v>1</v>
      </c>
      <c r="O6" s="45">
        <v>0</v>
      </c>
      <c r="P6" s="16">
        <v>0</v>
      </c>
      <c r="Q6" s="16">
        <v>0</v>
      </c>
      <c r="R6" s="15" t="s">
        <v>0</v>
      </c>
      <c r="S6" s="16">
        <v>1</v>
      </c>
      <c r="T6" s="17">
        <v>1</v>
      </c>
      <c r="U6" s="2">
        <f t="shared" si="5"/>
        <v>3</v>
      </c>
      <c r="V6" s="20" t="s">
        <v>50</v>
      </c>
      <c r="W6" s="2">
        <v>5</v>
      </c>
      <c r="X6" s="2">
        <v>21</v>
      </c>
    </row>
    <row r="7" spans="2:24" ht="18" customHeight="1">
      <c r="B7" s="1" t="s">
        <v>22</v>
      </c>
      <c r="C7" s="1" t="s">
        <v>7</v>
      </c>
      <c r="D7" s="1">
        <v>1440</v>
      </c>
      <c r="E7" s="2" t="s">
        <v>5</v>
      </c>
      <c r="F7" s="1">
        <v>31</v>
      </c>
      <c r="G7" s="1">
        <v>6</v>
      </c>
      <c r="H7" s="2">
        <f t="shared" si="0"/>
        <v>1</v>
      </c>
      <c r="I7" s="2">
        <f t="shared" si="1"/>
        <v>1</v>
      </c>
      <c r="J7" s="2">
        <f t="shared" si="2"/>
        <v>6</v>
      </c>
      <c r="K7" s="1">
        <v>1440</v>
      </c>
      <c r="L7" s="2">
        <f t="shared" si="3"/>
        <v>1955</v>
      </c>
      <c r="M7" s="26" t="str">
        <f>I7&amp;"&lt;"&amp;J7&amp;"&lt;"&amp;L7</f>
        <v>1&lt;6&lt;1955</v>
      </c>
      <c r="N7" s="49">
        <v>0</v>
      </c>
      <c r="O7" s="45">
        <v>0</v>
      </c>
      <c r="P7" s="29">
        <v>0.5</v>
      </c>
      <c r="Q7" s="16">
        <v>0</v>
      </c>
      <c r="R7" s="16">
        <v>0</v>
      </c>
      <c r="S7" s="15" t="s">
        <v>0</v>
      </c>
      <c r="T7" s="38">
        <v>0.5</v>
      </c>
      <c r="U7" s="2">
        <f t="shared" si="5"/>
        <v>1</v>
      </c>
      <c r="V7" s="20" t="s">
        <v>80</v>
      </c>
      <c r="W7" s="2">
        <v>6</v>
      </c>
      <c r="X7" s="2">
        <v>20</v>
      </c>
    </row>
    <row r="8" spans="2:24" ht="18" customHeight="1" thickBot="1">
      <c r="B8" s="1" t="s">
        <v>21</v>
      </c>
      <c r="C8" s="1" t="s">
        <v>7</v>
      </c>
      <c r="D8" s="1">
        <v>1590</v>
      </c>
      <c r="E8" s="2" t="s">
        <v>5</v>
      </c>
      <c r="F8" s="1">
        <v>31</v>
      </c>
      <c r="G8" s="1">
        <v>7</v>
      </c>
      <c r="H8" s="2">
        <f t="shared" si="0"/>
        <v>0.5</v>
      </c>
      <c r="I8" s="2">
        <f t="shared" si="1"/>
        <v>0.5</v>
      </c>
      <c r="J8" s="2">
        <f t="shared" si="2"/>
        <v>6</v>
      </c>
      <c r="K8" s="1">
        <v>1590</v>
      </c>
      <c r="L8" s="2">
        <f t="shared" si="3"/>
        <v>1955</v>
      </c>
      <c r="M8" s="26" t="str">
        <f t="shared" si="4"/>
        <v>0,5&lt;6&lt;1955</v>
      </c>
      <c r="N8" s="50">
        <v>0</v>
      </c>
      <c r="O8" s="51">
        <v>0</v>
      </c>
      <c r="P8" s="18">
        <v>0</v>
      </c>
      <c r="Q8" s="18">
        <v>0</v>
      </c>
      <c r="R8" s="18">
        <v>0</v>
      </c>
      <c r="S8" s="39">
        <v>0.5</v>
      </c>
      <c r="T8" s="19" t="s">
        <v>0</v>
      </c>
      <c r="U8" s="27">
        <f t="shared" si="5"/>
        <v>0.5</v>
      </c>
      <c r="V8" s="20" t="s">
        <v>98</v>
      </c>
      <c r="W8" s="28">
        <v>7</v>
      </c>
      <c r="X8" s="2">
        <v>19</v>
      </c>
    </row>
    <row r="9" spans="8:23" ht="18" customHeight="1">
      <c r="H9" s="4">
        <f>SUM(H2:H8)</f>
        <v>21</v>
      </c>
      <c r="I9" s="4">
        <f>SUM(I2:I8)</f>
        <v>21</v>
      </c>
      <c r="J9" s="4">
        <f>SUM(J2:J8)/2</f>
        <v>21</v>
      </c>
      <c r="K9" s="4"/>
      <c r="L9" s="3"/>
      <c r="M9" s="2"/>
      <c r="U9" s="4">
        <f>SUM(U2:U8)</f>
        <v>21</v>
      </c>
      <c r="V9" s="4"/>
      <c r="W9" s="4">
        <f>SUM(W2:W8)</f>
        <v>28</v>
      </c>
    </row>
    <row r="10" spans="9:13" ht="18" customHeight="1">
      <c r="I10" s="3"/>
      <c r="J10" s="3"/>
      <c r="K10" s="3"/>
      <c r="L10" s="3"/>
      <c r="M10" s="2"/>
    </row>
  </sheetData>
  <sheetProtection/>
  <conditionalFormatting sqref="N3 P3:Q3">
    <cfRule type="expression" priority="18" dxfId="0" stopIfTrue="1">
      <formula>(LEFT($C3,6)="BSV 63")</formula>
    </cfRule>
  </conditionalFormatting>
  <conditionalFormatting sqref="O4">
    <cfRule type="expression" priority="15" dxfId="0" stopIfTrue="1">
      <formula>(LEFT($C4,6)="BSV 63")</formula>
    </cfRule>
  </conditionalFormatting>
  <conditionalFormatting sqref="O5">
    <cfRule type="expression" priority="14" dxfId="0" stopIfTrue="1">
      <formula>(LEFT($C5,6)="BSV 63")</formula>
    </cfRule>
  </conditionalFormatting>
  <conditionalFormatting sqref="O2">
    <cfRule type="expression" priority="5" dxfId="0" stopIfTrue="1">
      <formula>(LEFT($C2,6)="BSV 63")</formula>
    </cfRule>
  </conditionalFormatting>
  <conditionalFormatting sqref="S4">
    <cfRule type="expression" priority="4" dxfId="0" stopIfTrue="1">
      <formula>(LEFT($C4,6)="BSV 63")</formula>
    </cfRule>
  </conditionalFormatting>
  <conditionalFormatting sqref="P7">
    <cfRule type="expression" priority="3" dxfId="0" stopIfTrue="1">
      <formula>(LEFT($C7,6)="BSV 63")</formula>
    </cfRule>
  </conditionalFormatting>
  <conditionalFormatting sqref="S8">
    <cfRule type="expression" priority="2" dxfId="0" stopIfTrue="1">
      <formula>(LEFT($C8,6)="BSV 63")</formula>
    </cfRule>
  </conditionalFormatting>
  <conditionalFormatting sqref="T7">
    <cfRule type="expression" priority="1" dxfId="0" stopIfTrue="1">
      <formula>(LEFT($C7,6)="BSV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78" r:id="rId1"/>
  <headerFooter alignWithMargins="0">
    <oddHeader>&amp;C&amp;12Juli-Schnellschach 2020 bei ChWe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0">
    <pageSetUpPr fitToPage="1"/>
  </sheetPr>
  <dimension ref="B1:Y8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18.42187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21" width="3.8515625" style="1" customWidth="1"/>
    <col min="22" max="22" width="5.140625" style="1" bestFit="1" customWidth="1"/>
    <col min="23" max="23" width="8.421875" style="1" bestFit="1" customWidth="1"/>
    <col min="24" max="24" width="6.00390625" style="1" bestFit="1" customWidth="1"/>
    <col min="25" max="25" width="4.140625" style="1" bestFit="1" customWidth="1"/>
    <col min="26" max="16384" width="11.421875" style="1" customWidth="1"/>
  </cols>
  <sheetData>
    <row r="1" spans="2:25" s="8" customFormat="1" ht="18" customHeight="1" thickBot="1">
      <c r="B1" s="5">
        <v>44071</v>
      </c>
      <c r="C1" s="6" t="s">
        <v>1</v>
      </c>
      <c r="D1" s="21" t="s">
        <v>13</v>
      </c>
      <c r="E1" s="7" t="s">
        <v>5</v>
      </c>
      <c r="F1" s="21" t="s">
        <v>6</v>
      </c>
      <c r="G1" s="6"/>
      <c r="H1" s="7" t="s">
        <v>16</v>
      </c>
      <c r="I1" s="7" t="s">
        <v>14</v>
      </c>
      <c r="J1" s="7" t="s">
        <v>15</v>
      </c>
      <c r="K1" s="7" t="s">
        <v>13</v>
      </c>
      <c r="L1" s="7" t="s">
        <v>17</v>
      </c>
      <c r="M1" s="7" t="s">
        <v>18</v>
      </c>
      <c r="N1" s="7">
        <v>1</v>
      </c>
      <c r="O1" s="7">
        <v>2</v>
      </c>
      <c r="P1" s="7">
        <v>3</v>
      </c>
      <c r="Q1" s="7">
        <v>4</v>
      </c>
      <c r="R1" s="7">
        <v>1</v>
      </c>
      <c r="S1" s="7">
        <v>2</v>
      </c>
      <c r="T1" s="7">
        <v>3</v>
      </c>
      <c r="U1" s="7">
        <v>4</v>
      </c>
      <c r="V1" s="7" t="s">
        <v>3</v>
      </c>
      <c r="W1" s="7" t="s">
        <v>9</v>
      </c>
      <c r="X1" s="7" t="s">
        <v>2</v>
      </c>
      <c r="Y1" s="7" t="s">
        <v>4</v>
      </c>
    </row>
    <row r="2" spans="2:25" ht="18" customHeight="1">
      <c r="B2" s="1" t="s">
        <v>24</v>
      </c>
      <c r="C2" s="1" t="s">
        <v>7</v>
      </c>
      <c r="D2" s="1">
        <v>1977</v>
      </c>
      <c r="E2" s="2" t="s">
        <v>5</v>
      </c>
      <c r="F2" s="1">
        <v>75</v>
      </c>
      <c r="G2" s="1">
        <v>1</v>
      </c>
      <c r="H2" s="2">
        <f>SUM(N2:U2)</f>
        <v>4</v>
      </c>
      <c r="I2" s="2">
        <f>GetRealePunkte(O2)+H2-H2</f>
        <v>2</v>
      </c>
      <c r="J2" s="2">
        <f>GetPartieCount(O2)+H2-H2</f>
        <v>3</v>
      </c>
      <c r="K2" s="1">
        <v>1977</v>
      </c>
      <c r="L2" s="2">
        <f>GetGekappteGegnerAvgSelo(O2)+H2-H2+K2-K2</f>
        <v>2014</v>
      </c>
      <c r="M2" s="26" t="str">
        <f>I2&amp;"&lt;"&amp;J2&amp;"&lt;"&amp;L2</f>
        <v>2&lt;3&lt;2014</v>
      </c>
      <c r="N2" s="12" t="s">
        <v>0</v>
      </c>
      <c r="O2" s="53">
        <v>1</v>
      </c>
      <c r="P2" s="46">
        <v>0</v>
      </c>
      <c r="Q2" s="47">
        <v>1</v>
      </c>
      <c r="R2" s="12" t="s">
        <v>0</v>
      </c>
      <c r="S2" s="53">
        <v>0</v>
      </c>
      <c r="T2" s="46">
        <v>1</v>
      </c>
      <c r="U2" s="47">
        <v>1</v>
      </c>
      <c r="V2" s="35">
        <f>SUM(N2:U2)</f>
        <v>4</v>
      </c>
      <c r="W2" s="42" t="s">
        <v>90</v>
      </c>
      <c r="X2" s="2">
        <v>1</v>
      </c>
      <c r="Y2" s="2">
        <v>33</v>
      </c>
    </row>
    <row r="3" spans="2:25" ht="18" customHeight="1">
      <c r="B3" s="1" t="s">
        <v>19</v>
      </c>
      <c r="C3" s="1" t="s">
        <v>7</v>
      </c>
      <c r="D3" s="1">
        <v>1884</v>
      </c>
      <c r="E3" s="2" t="s">
        <v>5</v>
      </c>
      <c r="F3" s="1">
        <v>87</v>
      </c>
      <c r="G3" s="1">
        <v>2</v>
      </c>
      <c r="H3" s="2">
        <f>SUM(N3:U3)</f>
        <v>4</v>
      </c>
      <c r="I3" s="2">
        <f>GetRealePunkte(O3)+H3-H3</f>
        <v>1</v>
      </c>
      <c r="J3" s="2">
        <f>GetPartieCount(O3)+H3-H3</f>
        <v>2</v>
      </c>
      <c r="K3" s="1">
        <v>1884</v>
      </c>
      <c r="L3" s="2">
        <f>GetGekappteGegnerAvgSelo(O3)+H3-H3+K3-K3</f>
        <v>2032</v>
      </c>
      <c r="M3" s="26" t="str">
        <f>I3&amp;"&lt;"&amp;J3&amp;"&lt;"&amp;L3</f>
        <v>1&lt;2&lt;2032</v>
      </c>
      <c r="N3" s="54">
        <v>0</v>
      </c>
      <c r="O3" s="15" t="s">
        <v>0</v>
      </c>
      <c r="P3" s="45">
        <v>0</v>
      </c>
      <c r="Q3" s="48">
        <v>1</v>
      </c>
      <c r="R3" s="54">
        <v>1</v>
      </c>
      <c r="S3" s="15" t="s">
        <v>0</v>
      </c>
      <c r="T3" s="45">
        <v>1</v>
      </c>
      <c r="U3" s="48">
        <v>1</v>
      </c>
      <c r="V3" s="35">
        <f>SUM(N3:U3)</f>
        <v>4</v>
      </c>
      <c r="W3" s="42" t="s">
        <v>90</v>
      </c>
      <c r="X3" s="2">
        <v>1</v>
      </c>
      <c r="Y3" s="2">
        <v>33</v>
      </c>
    </row>
    <row r="4" spans="2:25" ht="18" customHeight="1">
      <c r="B4" s="1" t="s">
        <v>10</v>
      </c>
      <c r="C4" s="1" t="s">
        <v>7</v>
      </c>
      <c r="D4" s="1">
        <v>1798</v>
      </c>
      <c r="E4" s="1" t="s">
        <v>5</v>
      </c>
      <c r="F4" s="1">
        <v>49</v>
      </c>
      <c r="G4" s="1">
        <v>3</v>
      </c>
      <c r="H4" s="2">
        <f>SUM(N4:U4)</f>
        <v>3.5</v>
      </c>
      <c r="I4" s="2">
        <f>GetRealePunkte(O4)+H4-H4</f>
        <v>2</v>
      </c>
      <c r="J4" s="2">
        <f>GetPartieCount(O4)+H4-H4</f>
        <v>2</v>
      </c>
      <c r="K4" s="1">
        <v>1798</v>
      </c>
      <c r="L4" s="2">
        <f>GetGekappteGegnerAvgSelo(O4)+H4-H4+K4-K4</f>
        <v>1942</v>
      </c>
      <c r="M4" s="26" t="str">
        <f>I4&amp;"&lt;"&amp;J4&amp;"&lt;"&amp;L4</f>
        <v>2&lt;2&lt;1942</v>
      </c>
      <c r="N4" s="49">
        <v>1</v>
      </c>
      <c r="O4" s="45">
        <v>1</v>
      </c>
      <c r="P4" s="15" t="s">
        <v>0</v>
      </c>
      <c r="Q4" s="17">
        <v>1</v>
      </c>
      <c r="R4" s="49">
        <v>0</v>
      </c>
      <c r="S4" s="45">
        <v>0</v>
      </c>
      <c r="T4" s="15" t="s">
        <v>0</v>
      </c>
      <c r="U4" s="38">
        <v>0.5</v>
      </c>
      <c r="V4" s="2">
        <f>SUM(N4:U4)</f>
        <v>3.5</v>
      </c>
      <c r="W4" s="20" t="s">
        <v>99</v>
      </c>
      <c r="X4" s="2">
        <v>3</v>
      </c>
      <c r="Y4" s="2">
        <v>26</v>
      </c>
    </row>
    <row r="5" spans="2:25" ht="18" customHeight="1" thickBot="1">
      <c r="B5" s="1" t="s">
        <v>21</v>
      </c>
      <c r="C5" s="1" t="s">
        <v>7</v>
      </c>
      <c r="D5" s="1">
        <v>1571</v>
      </c>
      <c r="E5" s="2" t="s">
        <v>5</v>
      </c>
      <c r="F5" s="1">
        <v>32</v>
      </c>
      <c r="G5" s="1">
        <v>4</v>
      </c>
      <c r="H5" s="2">
        <f>SUM(N5:U5)</f>
        <v>0.5</v>
      </c>
      <c r="I5" s="2">
        <f>GetRealePunkte(O5)+H5-H5</f>
        <v>0</v>
      </c>
      <c r="J5" s="2">
        <f>GetPartieCount(O5)+H5-H5</f>
        <v>3</v>
      </c>
      <c r="K5" s="1">
        <v>1571</v>
      </c>
      <c r="L5" s="2">
        <f>GetGekappteGegnerAvgSelo(O5)+H5-H5+K5-K5</f>
        <v>2014</v>
      </c>
      <c r="M5" s="26" t="str">
        <f>I5&amp;"&lt;"&amp;J5&amp;"&lt;"&amp;L5</f>
        <v>0&lt;3&lt;2014</v>
      </c>
      <c r="N5" s="50">
        <v>0</v>
      </c>
      <c r="O5" s="51">
        <v>0</v>
      </c>
      <c r="P5" s="18">
        <v>0</v>
      </c>
      <c r="Q5" s="52">
        <v>0</v>
      </c>
      <c r="R5" s="50">
        <v>0</v>
      </c>
      <c r="S5" s="51">
        <v>0</v>
      </c>
      <c r="T5" s="39">
        <v>0.5</v>
      </c>
      <c r="U5" s="52">
        <v>0</v>
      </c>
      <c r="V5" s="27">
        <f>SUM(N5:U5)</f>
        <v>0.5</v>
      </c>
      <c r="W5" s="20" t="s">
        <v>100</v>
      </c>
      <c r="X5" s="28">
        <v>4</v>
      </c>
      <c r="Y5" s="2">
        <v>23</v>
      </c>
    </row>
    <row r="6" spans="8:24" ht="18" customHeight="1">
      <c r="H6" s="4">
        <f>SUM(H2:H5)</f>
        <v>12</v>
      </c>
      <c r="I6" s="4">
        <f>SUM(I2:I5)</f>
        <v>5</v>
      </c>
      <c r="J6" s="4">
        <f>SUM(J2:J5)/2</f>
        <v>5</v>
      </c>
      <c r="K6" s="4"/>
      <c r="L6" s="3"/>
      <c r="M6" s="2"/>
      <c r="V6" s="4">
        <f>SUM(V2:V5)</f>
        <v>12</v>
      </c>
      <c r="W6" s="4"/>
      <c r="X6" s="4">
        <f>SUM(X2:X5)</f>
        <v>9</v>
      </c>
    </row>
    <row r="7" spans="2:13" ht="18" customHeight="1">
      <c r="B7" s="55" t="s">
        <v>101</v>
      </c>
      <c r="C7" s="55"/>
      <c r="I7" s="3"/>
      <c r="J7" s="3"/>
      <c r="K7" s="3"/>
      <c r="L7" s="3"/>
      <c r="M7" s="2"/>
    </row>
    <row r="8" spans="2:3" ht="18" customHeight="1">
      <c r="B8" s="55" t="s">
        <v>102</v>
      </c>
      <c r="C8" s="56" t="s">
        <v>103</v>
      </c>
    </row>
  </sheetData>
  <sheetProtection/>
  <conditionalFormatting sqref="U4">
    <cfRule type="expression" priority="2" dxfId="0" stopIfTrue="1">
      <formula>(LEFT($C4,6)="BSV 63")</formula>
    </cfRule>
  </conditionalFormatting>
  <conditionalFormatting sqref="T5">
    <cfRule type="expression" priority="1" dxfId="0" stopIfTrue="1">
      <formula>(LEFT($C5,6)="BSV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76" r:id="rId1"/>
  <headerFooter alignWithMargins="0">
    <oddHeader>&amp;C&amp;12August-Schnellschach 2020 bei ChWe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Noak</dc:creator>
  <cp:keywords/>
  <dc:description/>
  <cp:lastModifiedBy>Andreas</cp:lastModifiedBy>
  <cp:lastPrinted>2022-07-29T22:32:29Z</cp:lastPrinted>
  <dcterms:created xsi:type="dcterms:W3CDTF">2006-11-03T21:27:14Z</dcterms:created>
  <dcterms:modified xsi:type="dcterms:W3CDTF">2022-07-29T22:32:35Z</dcterms:modified>
  <cp:category/>
  <cp:version/>
  <cp:contentType/>
  <cp:contentStatus/>
</cp:coreProperties>
</file>